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AppData\Local\Microsoft\Windows\INetCache\Content.Outlook\LLP6FQSM\"/>
    </mc:Choice>
  </mc:AlternateContent>
  <bookViews>
    <workbookView xWindow="0" yWindow="0" windowWidth="23040" windowHeight="9192" activeTab="6"/>
  </bookViews>
  <sheets>
    <sheet name="Monitoring_new" sheetId="12" r:id="rId1"/>
    <sheet name="Points_new" sheetId="13" r:id="rId2"/>
    <sheet name="Ranking_categories" sheetId="19" r:id="rId3"/>
    <sheet name="Ranking_2018" sheetId="20" r:id="rId4"/>
    <sheet name="Analysis" sheetId="16" r:id="rId5"/>
    <sheet name="Quest_eng_2018" sheetId="17" r:id="rId6"/>
    <sheet name="Slovak_2018" sheetId="18" r:id="rId7"/>
  </sheets>
  <definedNames>
    <definedName name="_xlnm._FilterDatabase" localSheetId="3" hidden="1">Ranking_2018!$A$1:$T$1</definedName>
    <definedName name="_xlnm._FilterDatabase" localSheetId="2" hidden="1">Ranking_categories!$A$1:$X$1</definedName>
    <definedName name="_xlnm.Extract" localSheetId="2">Ranking_categories!$A$1</definedName>
  </definedNames>
  <calcPr calcId="162913"/>
</workbook>
</file>

<file path=xl/calcChain.xml><?xml version="1.0" encoding="utf-8"?>
<calcChain xmlns="http://schemas.openxmlformats.org/spreadsheetml/2006/main">
  <c r="FW48" i="16" l="1"/>
  <c r="FV48" i="16"/>
  <c r="FU48" i="16"/>
  <c r="FT48" i="16"/>
  <c r="FW44" i="16"/>
  <c r="FV44" i="16"/>
  <c r="FU44" i="16"/>
  <c r="FT44" i="16"/>
  <c r="FW43" i="16"/>
  <c r="FV43" i="16"/>
  <c r="FU43" i="16"/>
  <c r="FT43" i="16"/>
  <c r="FW42" i="16"/>
  <c r="FV42" i="16"/>
  <c r="FU42" i="16"/>
  <c r="FT42" i="16"/>
  <c r="FW41" i="16"/>
  <c r="FV41" i="16"/>
  <c r="FU41" i="16"/>
  <c r="FT41" i="16"/>
  <c r="FW40" i="16"/>
  <c r="FV40" i="16"/>
  <c r="FU40" i="16"/>
  <c r="FT40" i="16"/>
  <c r="FW39" i="16"/>
  <c r="FV39" i="16"/>
  <c r="FU39" i="16"/>
  <c r="FT39" i="16"/>
  <c r="FW38" i="16"/>
  <c r="FV38" i="16"/>
  <c r="FU38" i="16"/>
  <c r="FT38" i="16"/>
  <c r="FW37" i="16"/>
  <c r="FV37" i="16"/>
  <c r="FU37" i="16"/>
  <c r="FT37" i="16"/>
  <c r="FW36" i="16"/>
  <c r="FV36" i="16"/>
  <c r="FU36" i="16"/>
  <c r="FT36" i="16"/>
  <c r="FW35" i="16"/>
  <c r="FV35" i="16"/>
  <c r="FU35" i="16"/>
  <c r="FT35" i="16"/>
  <c r="FW34" i="16"/>
  <c r="FV34" i="16"/>
  <c r="FU34" i="16"/>
  <c r="FT34" i="16"/>
  <c r="FW33" i="16"/>
  <c r="FV33" i="16"/>
  <c r="FU33" i="16"/>
  <c r="FT33" i="16"/>
  <c r="FW32" i="16"/>
  <c r="FV32" i="16"/>
  <c r="FU32" i="16"/>
  <c r="FT32" i="16"/>
  <c r="FW31" i="16"/>
  <c r="FV31" i="16"/>
  <c r="FU31" i="16"/>
  <c r="FT31" i="16"/>
  <c r="FW30" i="16"/>
  <c r="FV30" i="16"/>
  <c r="FU30" i="16"/>
  <c r="FT30" i="16"/>
  <c r="FW29" i="16"/>
  <c r="FV29" i="16"/>
  <c r="FU29" i="16"/>
  <c r="FT29" i="16"/>
  <c r="FW28" i="16"/>
  <c r="FV28" i="16"/>
  <c r="FU28" i="16"/>
  <c r="FT28" i="16"/>
  <c r="FW27" i="16"/>
  <c r="FV27" i="16"/>
  <c r="FU27" i="16"/>
  <c r="FT27" i="16"/>
  <c r="FW26" i="16"/>
  <c r="FV26" i="16"/>
  <c r="FU26" i="16"/>
  <c r="FT26" i="16"/>
  <c r="FW25" i="16"/>
  <c r="FV25" i="16"/>
  <c r="FU25" i="16"/>
  <c r="FT25" i="16"/>
  <c r="FW24" i="16"/>
  <c r="FV24" i="16"/>
  <c r="FU24" i="16"/>
  <c r="FT24" i="16"/>
  <c r="FW23" i="16"/>
  <c r="FV23" i="16"/>
  <c r="FU23" i="16"/>
  <c r="FT23" i="16"/>
  <c r="FW22" i="16"/>
  <c r="FV22" i="16"/>
  <c r="FU22" i="16"/>
  <c r="FT22" i="16"/>
  <c r="FW21" i="16"/>
  <c r="FV21" i="16"/>
  <c r="FU21" i="16"/>
  <c r="FT21" i="16"/>
  <c r="FW20" i="16"/>
  <c r="FV20" i="16"/>
  <c r="FU20" i="16"/>
  <c r="FT20" i="16"/>
  <c r="FW19" i="16"/>
  <c r="FV19" i="16"/>
  <c r="FU19" i="16"/>
  <c r="FT19" i="16"/>
  <c r="FW18" i="16"/>
  <c r="FV18" i="16"/>
  <c r="FU18" i="16"/>
  <c r="FT18" i="16"/>
  <c r="FW17" i="16"/>
  <c r="FV17" i="16"/>
  <c r="FU17" i="16"/>
  <c r="FT17" i="16"/>
  <c r="FW16" i="16"/>
  <c r="FV16" i="16"/>
  <c r="FU16" i="16"/>
  <c r="FT16" i="16"/>
  <c r="FW15" i="16"/>
  <c r="FV15" i="16"/>
  <c r="FU15" i="16"/>
  <c r="FT15" i="16"/>
  <c r="FW14" i="16"/>
  <c r="FV14" i="16"/>
  <c r="FU14" i="16"/>
  <c r="FT14" i="16"/>
  <c r="FW13" i="16"/>
  <c r="FV13" i="16"/>
  <c r="FU13" i="16"/>
  <c r="FT13" i="16"/>
  <c r="FW12" i="16"/>
  <c r="FV12" i="16"/>
  <c r="FU12" i="16"/>
  <c r="FT12" i="16"/>
  <c r="FW11" i="16"/>
  <c r="FV11" i="16"/>
  <c r="FU11" i="16"/>
  <c r="FT11" i="16"/>
  <c r="FW10" i="16"/>
  <c r="FV10" i="16"/>
  <c r="FU10" i="16"/>
  <c r="FT10" i="16"/>
  <c r="FW9" i="16"/>
  <c r="FV9" i="16"/>
  <c r="FU9" i="16"/>
  <c r="FT9" i="16"/>
  <c r="FW8" i="16"/>
  <c r="FV8" i="16"/>
  <c r="FU8" i="16"/>
  <c r="FT8" i="16"/>
  <c r="FW7" i="16"/>
  <c r="FV7" i="16"/>
  <c r="FU7" i="16"/>
  <c r="FT7" i="16"/>
  <c r="FW6" i="16"/>
  <c r="FV6" i="16"/>
  <c r="FU6" i="16"/>
  <c r="FT6" i="16"/>
  <c r="FW5" i="16"/>
  <c r="FV5" i="16"/>
  <c r="FU5" i="16"/>
  <c r="FT5" i="16"/>
  <c r="FW4" i="16"/>
  <c r="FV4" i="16"/>
  <c r="FU4" i="16"/>
  <c r="FT4" i="16"/>
  <c r="FW3" i="16"/>
  <c r="FV3" i="16"/>
  <c r="FU3" i="16"/>
  <c r="FT3" i="16"/>
  <c r="FW2" i="16"/>
  <c r="FV2" i="16"/>
  <c r="FU2" i="16"/>
  <c r="FT2" i="16"/>
  <c r="FS3" i="16"/>
  <c r="FS4" i="16"/>
  <c r="FS5" i="16"/>
  <c r="FS6" i="16"/>
  <c r="FS7" i="16"/>
  <c r="FS8" i="16"/>
  <c r="FS9" i="16"/>
  <c r="FS10" i="16"/>
  <c r="FS11" i="16"/>
  <c r="FS12" i="16"/>
  <c r="FS13" i="16"/>
  <c r="FS14" i="16"/>
  <c r="FS15" i="16"/>
  <c r="FS16" i="16"/>
  <c r="FS17" i="16"/>
  <c r="FS18" i="16"/>
  <c r="FS19" i="16"/>
  <c r="FS20" i="16"/>
  <c r="FS21" i="16"/>
  <c r="FS22" i="16"/>
  <c r="FS23" i="16"/>
  <c r="FS24" i="16"/>
  <c r="FS25" i="16"/>
  <c r="FS26" i="16"/>
  <c r="FS27" i="16"/>
  <c r="FS28" i="16"/>
  <c r="FS29" i="16"/>
  <c r="FS30" i="16"/>
  <c r="FS31" i="16"/>
  <c r="FS32" i="16"/>
  <c r="FS33" i="16"/>
  <c r="FS34" i="16"/>
  <c r="FS35" i="16"/>
  <c r="FS36" i="16"/>
  <c r="FS37" i="16"/>
  <c r="FS38" i="16"/>
  <c r="FS39" i="16"/>
  <c r="FS40" i="16"/>
  <c r="FS41" i="16"/>
  <c r="FS42" i="16"/>
  <c r="FS43" i="16"/>
  <c r="FS44" i="16"/>
  <c r="FS2" i="16"/>
  <c r="Y52" i="13"/>
  <c r="FP3" i="16"/>
  <c r="FP4" i="16"/>
  <c r="FP5" i="16"/>
  <c r="FP6" i="16"/>
  <c r="FP7" i="16"/>
  <c r="FP8" i="16"/>
  <c r="FP9" i="16"/>
  <c r="FP10" i="16"/>
  <c r="FP11" i="16"/>
  <c r="FP12" i="16"/>
  <c r="FP13" i="16"/>
  <c r="FP14" i="16"/>
  <c r="FP15" i="16"/>
  <c r="FP16" i="16"/>
  <c r="FP17" i="16"/>
  <c r="FP18" i="16"/>
  <c r="FP19" i="16"/>
  <c r="FP20" i="16"/>
  <c r="FP21" i="16"/>
  <c r="FP22" i="16"/>
  <c r="FP23" i="16"/>
  <c r="FP24" i="16"/>
  <c r="FP25" i="16"/>
  <c r="FP26" i="16"/>
  <c r="FP27" i="16"/>
  <c r="FP28" i="16"/>
  <c r="FP29" i="16"/>
  <c r="FP30" i="16"/>
  <c r="FP31" i="16"/>
  <c r="FP32" i="16"/>
  <c r="FP33" i="16"/>
  <c r="FP34" i="16"/>
  <c r="FP35" i="16"/>
  <c r="FP36" i="16"/>
  <c r="FP37" i="16"/>
  <c r="FP38" i="16"/>
  <c r="FP39" i="16"/>
  <c r="FP40" i="16"/>
  <c r="FP41" i="16"/>
  <c r="FP42" i="16"/>
  <c r="FP43" i="16"/>
  <c r="FP44" i="16"/>
  <c r="FP2" i="16"/>
  <c r="FK3" i="16"/>
  <c r="FK4" i="16"/>
  <c r="FK5" i="16"/>
  <c r="FK6" i="16"/>
  <c r="FK7" i="16"/>
  <c r="FK8" i="16"/>
  <c r="FK9" i="16"/>
  <c r="FK10" i="16"/>
  <c r="FK11" i="16"/>
  <c r="FK12" i="16"/>
  <c r="FK13" i="16"/>
  <c r="FK14" i="16"/>
  <c r="FK15" i="16"/>
  <c r="FK16" i="16"/>
  <c r="FK17" i="16"/>
  <c r="FK18" i="16"/>
  <c r="FK19" i="16"/>
  <c r="FK20" i="16"/>
  <c r="FK21" i="16"/>
  <c r="FK22" i="16"/>
  <c r="FK23" i="16"/>
  <c r="FK24" i="16"/>
  <c r="FK25" i="16"/>
  <c r="FK26" i="16"/>
  <c r="FK27" i="16"/>
  <c r="FK28" i="16"/>
  <c r="FK29" i="16"/>
  <c r="FK30" i="16"/>
  <c r="FK31" i="16"/>
  <c r="FK32" i="16"/>
  <c r="FK33" i="16"/>
  <c r="FK34" i="16"/>
  <c r="FK35" i="16"/>
  <c r="FK36" i="16"/>
  <c r="FK37" i="16"/>
  <c r="FK38" i="16"/>
  <c r="FK39" i="16"/>
  <c r="FK40" i="16"/>
  <c r="FK41" i="16"/>
  <c r="FK42" i="16"/>
  <c r="FK43" i="16"/>
  <c r="FK44" i="16"/>
  <c r="FK2" i="16"/>
  <c r="FI3" i="16"/>
  <c r="FJ3" i="16"/>
  <c r="FI4" i="16"/>
  <c r="FJ4" i="16" s="1"/>
  <c r="FI5" i="16"/>
  <c r="FJ5" i="16" s="1"/>
  <c r="FI6" i="16"/>
  <c r="FJ6" i="16"/>
  <c r="FI7" i="16"/>
  <c r="FJ7" i="16" s="1"/>
  <c r="FI8" i="16"/>
  <c r="FJ8" i="16" s="1"/>
  <c r="FI9" i="16"/>
  <c r="FJ9" i="16"/>
  <c r="FI10" i="16"/>
  <c r="FJ10" i="16" s="1"/>
  <c r="FI11" i="16"/>
  <c r="FJ11" i="16" s="1"/>
  <c r="FI12" i="16"/>
  <c r="FJ12" i="16"/>
  <c r="FI13" i="16"/>
  <c r="FJ13" i="16" s="1"/>
  <c r="FI14" i="16"/>
  <c r="FJ14" i="16" s="1"/>
  <c r="FI15" i="16"/>
  <c r="FJ15" i="16"/>
  <c r="FI16" i="16"/>
  <c r="FJ16" i="16" s="1"/>
  <c r="FI17" i="16"/>
  <c r="FJ17" i="16" s="1"/>
  <c r="FI18" i="16"/>
  <c r="FJ18" i="16"/>
  <c r="FI19" i="16"/>
  <c r="FJ19" i="16" s="1"/>
  <c r="FI20" i="16"/>
  <c r="FJ20" i="16" s="1"/>
  <c r="FI21" i="16"/>
  <c r="FJ21" i="16"/>
  <c r="FI22" i="16"/>
  <c r="FJ22" i="16" s="1"/>
  <c r="FI23" i="16"/>
  <c r="FJ23" i="16" s="1"/>
  <c r="FI24" i="16"/>
  <c r="FJ24" i="16"/>
  <c r="FI25" i="16"/>
  <c r="FJ25" i="16" s="1"/>
  <c r="FI26" i="16"/>
  <c r="FJ26" i="16" s="1"/>
  <c r="FI27" i="16"/>
  <c r="FJ27" i="16"/>
  <c r="FI28" i="16"/>
  <c r="FJ28" i="16" s="1"/>
  <c r="FI29" i="16"/>
  <c r="FJ29" i="16" s="1"/>
  <c r="FI30" i="16"/>
  <c r="FJ30" i="16"/>
  <c r="FI31" i="16"/>
  <c r="FJ31" i="16" s="1"/>
  <c r="FI32" i="16"/>
  <c r="FJ32" i="16" s="1"/>
  <c r="FI33" i="16"/>
  <c r="FJ33" i="16"/>
  <c r="FI34" i="16"/>
  <c r="FJ34" i="16" s="1"/>
  <c r="FI35" i="16"/>
  <c r="FJ35" i="16" s="1"/>
  <c r="FI36" i="16"/>
  <c r="FJ36" i="16"/>
  <c r="FI37" i="16"/>
  <c r="FJ37" i="16" s="1"/>
  <c r="FI38" i="16"/>
  <c r="FJ38" i="16" s="1"/>
  <c r="FI39" i="16"/>
  <c r="FJ39" i="16"/>
  <c r="FI40" i="16"/>
  <c r="FJ40" i="16" s="1"/>
  <c r="FI41" i="16"/>
  <c r="FJ41" i="16" s="1"/>
  <c r="FI42" i="16"/>
  <c r="FJ42" i="16"/>
  <c r="FI43" i="16"/>
  <c r="FJ43" i="16" s="1"/>
  <c r="FI44" i="16"/>
  <c r="FJ44" i="16" s="1"/>
  <c r="FI2" i="16"/>
  <c r="FJ2" i="16" s="1"/>
  <c r="AA3" i="16"/>
  <c r="AB3" i="16"/>
  <c r="AC3" i="16"/>
  <c r="AD3" i="16"/>
  <c r="AE3" i="16"/>
  <c r="AF3" i="16"/>
  <c r="AG3" i="16"/>
  <c r="AH3" i="16"/>
  <c r="AI3" i="16"/>
  <c r="AJ3" i="16"/>
  <c r="AK3" i="16"/>
  <c r="AL3" i="16"/>
  <c r="AM3" i="16"/>
  <c r="AN3" i="16"/>
  <c r="AO3" i="16"/>
  <c r="AP3" i="16"/>
  <c r="AQ3" i="16"/>
  <c r="AR3" i="16"/>
  <c r="AS3" i="16"/>
  <c r="AT3" i="16"/>
  <c r="AU3" i="16"/>
  <c r="AV3" i="16"/>
  <c r="AW3" i="16"/>
  <c r="AX3" i="16"/>
  <c r="AY3" i="16"/>
  <c r="AZ3" i="16"/>
  <c r="BA3" i="16"/>
  <c r="BB3" i="16"/>
  <c r="BC3" i="16"/>
  <c r="BD3" i="16"/>
  <c r="BE3" i="16"/>
  <c r="BF3" i="16"/>
  <c r="BG3" i="16"/>
  <c r="BH3" i="16"/>
  <c r="BI3" i="16"/>
  <c r="BJ3" i="16"/>
  <c r="BK3" i="16"/>
  <c r="BL3" i="16"/>
  <c r="BM3" i="16"/>
  <c r="BN3" i="16"/>
  <c r="BO3" i="16"/>
  <c r="BP3" i="16"/>
  <c r="BQ3" i="16"/>
  <c r="BR3" i="16"/>
  <c r="BS3" i="16"/>
  <c r="BT3" i="16"/>
  <c r="BU3" i="16"/>
  <c r="BV3" i="16"/>
  <c r="BW3" i="16"/>
  <c r="BX3" i="16"/>
  <c r="BY3" i="16"/>
  <c r="BZ3" i="16"/>
  <c r="CA3" i="16"/>
  <c r="CB3" i="16"/>
  <c r="CC3" i="16"/>
  <c r="CD3" i="16"/>
  <c r="CE3" i="16"/>
  <c r="CF3" i="16"/>
  <c r="CG3" i="16"/>
  <c r="CH3" i="16"/>
  <c r="CI3" i="16"/>
  <c r="CJ3" i="16"/>
  <c r="CK3" i="16"/>
  <c r="CL3" i="16"/>
  <c r="CM3" i="16"/>
  <c r="CN3" i="16"/>
  <c r="CO3" i="16"/>
  <c r="CP3" i="16"/>
  <c r="CQ3" i="16"/>
  <c r="CR3" i="16"/>
  <c r="CS3" i="16"/>
  <c r="CT3" i="16"/>
  <c r="CU3" i="16"/>
  <c r="CV3" i="16"/>
  <c r="CW3" i="16"/>
  <c r="CX3" i="16"/>
  <c r="CY3" i="16"/>
  <c r="CZ3" i="16"/>
  <c r="DA3" i="16"/>
  <c r="DB3" i="16"/>
  <c r="DC3" i="16"/>
  <c r="DD3" i="16"/>
  <c r="DE3" i="16"/>
  <c r="DF3" i="16"/>
  <c r="DG3" i="16"/>
  <c r="DH3" i="16"/>
  <c r="DI3" i="16"/>
  <c r="DJ3" i="16"/>
  <c r="DK3" i="16"/>
  <c r="DL3" i="16"/>
  <c r="DM3" i="16"/>
  <c r="DN3" i="16"/>
  <c r="DO3" i="16"/>
  <c r="DP3" i="16"/>
  <c r="DQ3" i="16"/>
  <c r="DR3" i="16"/>
  <c r="DS3" i="16"/>
  <c r="DT3" i="16"/>
  <c r="DU3" i="16"/>
  <c r="DV3" i="16"/>
  <c r="DW3" i="16"/>
  <c r="DX3" i="16"/>
  <c r="DY3" i="16"/>
  <c r="DZ3" i="16"/>
  <c r="EA3" i="16"/>
  <c r="EB3" i="16"/>
  <c r="EC3" i="16"/>
  <c r="ED3" i="16"/>
  <c r="EE3" i="16"/>
  <c r="EF3" i="16"/>
  <c r="EG3" i="16"/>
  <c r="EH3" i="16"/>
  <c r="EI3" i="16"/>
  <c r="EJ3" i="16"/>
  <c r="EK3" i="16"/>
  <c r="EL3" i="16"/>
  <c r="EM3" i="16"/>
  <c r="EN3" i="16"/>
  <c r="EO3" i="16"/>
  <c r="EP3" i="16"/>
  <c r="EQ3" i="16"/>
  <c r="ER3" i="16"/>
  <c r="ES3" i="16"/>
  <c r="ET3" i="16"/>
  <c r="EU3" i="16"/>
  <c r="EV3" i="16"/>
  <c r="EW3" i="16"/>
  <c r="EX3" i="16"/>
  <c r="EY3" i="16"/>
  <c r="EZ3" i="16"/>
  <c r="AA4" i="16"/>
  <c r="AB4" i="16"/>
  <c r="AC4" i="16"/>
  <c r="AD4" i="16"/>
  <c r="AE4" i="16"/>
  <c r="AF4" i="16"/>
  <c r="AG4" i="16"/>
  <c r="AH4" i="16"/>
  <c r="AI4" i="16"/>
  <c r="AJ4" i="16"/>
  <c r="AK4" i="16"/>
  <c r="AL4" i="16"/>
  <c r="AM4" i="16"/>
  <c r="AN4" i="16"/>
  <c r="AO4" i="16"/>
  <c r="AP4" i="16"/>
  <c r="AQ4" i="16"/>
  <c r="AR4" i="16"/>
  <c r="AS4" i="16"/>
  <c r="AT4" i="16"/>
  <c r="AU4" i="16"/>
  <c r="AV4" i="16"/>
  <c r="AW4" i="16"/>
  <c r="AX4" i="16"/>
  <c r="AY4" i="16"/>
  <c r="AZ4" i="16"/>
  <c r="BA4" i="16"/>
  <c r="BB4" i="16"/>
  <c r="BC4" i="16"/>
  <c r="BD4" i="16"/>
  <c r="BE4" i="16"/>
  <c r="BF4" i="16"/>
  <c r="BG4" i="16"/>
  <c r="BH4" i="16"/>
  <c r="BI4" i="16"/>
  <c r="BJ4" i="16"/>
  <c r="BK4" i="16"/>
  <c r="BL4" i="16"/>
  <c r="BM4" i="16"/>
  <c r="BN4" i="16"/>
  <c r="BO4" i="16"/>
  <c r="BP4" i="16"/>
  <c r="BQ4" i="16"/>
  <c r="BR4" i="16"/>
  <c r="BS4" i="16"/>
  <c r="BT4" i="16"/>
  <c r="BU4" i="16"/>
  <c r="BV4" i="16"/>
  <c r="BW4" i="16"/>
  <c r="BX4" i="16"/>
  <c r="BY4" i="16"/>
  <c r="BZ4" i="16"/>
  <c r="CA4" i="16"/>
  <c r="CB4" i="16"/>
  <c r="CC4" i="16"/>
  <c r="CD4" i="16"/>
  <c r="CE4" i="16"/>
  <c r="CF4" i="16"/>
  <c r="CG4" i="16"/>
  <c r="CH4" i="16"/>
  <c r="CI4" i="16"/>
  <c r="CJ4" i="16"/>
  <c r="CK4" i="16"/>
  <c r="CL4" i="16"/>
  <c r="CM4" i="16"/>
  <c r="CN4" i="16"/>
  <c r="CO4" i="16"/>
  <c r="CP4" i="16"/>
  <c r="CQ4" i="16"/>
  <c r="CR4" i="16"/>
  <c r="CS4" i="16"/>
  <c r="CT4" i="16"/>
  <c r="CU4" i="16"/>
  <c r="CV4" i="16"/>
  <c r="CW4" i="16"/>
  <c r="CX4" i="16"/>
  <c r="CY4" i="16"/>
  <c r="CZ4" i="16"/>
  <c r="DA4" i="16"/>
  <c r="DB4" i="16"/>
  <c r="DC4" i="16"/>
  <c r="DD4" i="16"/>
  <c r="DE4" i="16"/>
  <c r="DF4" i="16"/>
  <c r="DG4" i="16"/>
  <c r="DH4" i="16"/>
  <c r="DI4" i="16"/>
  <c r="DJ4" i="16"/>
  <c r="DK4" i="16"/>
  <c r="DL4" i="16"/>
  <c r="DM4" i="16"/>
  <c r="DN4" i="16"/>
  <c r="DO4" i="16"/>
  <c r="DP4" i="16"/>
  <c r="DQ4" i="16"/>
  <c r="DR4" i="16"/>
  <c r="DS4" i="16"/>
  <c r="DT4" i="16"/>
  <c r="DU4" i="16"/>
  <c r="DV4" i="16"/>
  <c r="DW4" i="16"/>
  <c r="DX4" i="16"/>
  <c r="DY4" i="16"/>
  <c r="DZ4" i="16"/>
  <c r="EA4" i="16"/>
  <c r="EB4" i="16"/>
  <c r="EC4" i="16"/>
  <c r="ED4" i="16"/>
  <c r="EE4" i="16"/>
  <c r="EF4" i="16"/>
  <c r="EG4" i="16"/>
  <c r="EH4" i="16"/>
  <c r="EI4" i="16"/>
  <c r="EJ4" i="16"/>
  <c r="EK4" i="16"/>
  <c r="EL4" i="16"/>
  <c r="EM4" i="16"/>
  <c r="EN4" i="16"/>
  <c r="EO4" i="16"/>
  <c r="EP4" i="16"/>
  <c r="EQ4" i="16"/>
  <c r="ER4" i="16"/>
  <c r="ES4" i="16"/>
  <c r="ET4" i="16"/>
  <c r="EU4" i="16"/>
  <c r="EV4" i="16"/>
  <c r="EW4" i="16"/>
  <c r="EX4" i="16"/>
  <c r="EY4" i="16"/>
  <c r="EZ4" i="16"/>
  <c r="AA5" i="16"/>
  <c r="AB5" i="16"/>
  <c r="AC5" i="16"/>
  <c r="AD5" i="16"/>
  <c r="AE5" i="16"/>
  <c r="AF5" i="16"/>
  <c r="AG5" i="16"/>
  <c r="AH5" i="16"/>
  <c r="AI5" i="16"/>
  <c r="AJ5" i="16"/>
  <c r="AK5" i="16"/>
  <c r="AL5" i="16"/>
  <c r="AM5" i="16"/>
  <c r="AN5" i="16"/>
  <c r="AO5" i="16"/>
  <c r="AP5" i="16"/>
  <c r="AQ5" i="16"/>
  <c r="AR5" i="16"/>
  <c r="AS5" i="16"/>
  <c r="AT5" i="16"/>
  <c r="AU5" i="16"/>
  <c r="AV5" i="16"/>
  <c r="AW5" i="16"/>
  <c r="AX5" i="16"/>
  <c r="AY5" i="16"/>
  <c r="AZ5" i="16"/>
  <c r="BA5" i="16"/>
  <c r="BB5" i="16"/>
  <c r="BC5" i="16"/>
  <c r="BD5" i="16"/>
  <c r="BE5" i="16"/>
  <c r="BF5" i="16"/>
  <c r="BG5" i="16"/>
  <c r="BH5" i="16"/>
  <c r="BI5" i="16"/>
  <c r="BJ5" i="16"/>
  <c r="BK5" i="16"/>
  <c r="BL5" i="16"/>
  <c r="BM5" i="16"/>
  <c r="BN5" i="16"/>
  <c r="BO5" i="16"/>
  <c r="BP5" i="16"/>
  <c r="BQ5" i="16"/>
  <c r="BR5" i="16"/>
  <c r="BS5" i="16"/>
  <c r="BT5" i="16"/>
  <c r="BU5" i="16"/>
  <c r="BV5" i="16"/>
  <c r="BW5" i="16"/>
  <c r="BX5" i="16"/>
  <c r="BY5" i="16"/>
  <c r="BZ5" i="16"/>
  <c r="CA5" i="16"/>
  <c r="CB5" i="16"/>
  <c r="CC5" i="16"/>
  <c r="CD5" i="16"/>
  <c r="CE5" i="16"/>
  <c r="CF5" i="16"/>
  <c r="CG5" i="16"/>
  <c r="CH5" i="16"/>
  <c r="CI5" i="16"/>
  <c r="CJ5" i="16"/>
  <c r="CK5" i="16"/>
  <c r="CL5" i="16"/>
  <c r="CM5" i="16"/>
  <c r="CN5" i="16"/>
  <c r="CO5" i="16"/>
  <c r="CP5" i="16"/>
  <c r="CQ5" i="16"/>
  <c r="CR5" i="16"/>
  <c r="CS5" i="16"/>
  <c r="CT5" i="16"/>
  <c r="CU5" i="16"/>
  <c r="CV5" i="16"/>
  <c r="CW5" i="16"/>
  <c r="CX5" i="16"/>
  <c r="CY5" i="16"/>
  <c r="CZ5" i="16"/>
  <c r="DA5" i="16"/>
  <c r="DB5" i="16"/>
  <c r="DC5" i="16"/>
  <c r="DD5" i="16"/>
  <c r="DE5" i="16"/>
  <c r="DF5" i="16"/>
  <c r="DG5" i="16"/>
  <c r="DH5" i="16"/>
  <c r="DI5" i="16"/>
  <c r="DJ5" i="16"/>
  <c r="DK5" i="16"/>
  <c r="DL5" i="16"/>
  <c r="DM5" i="16"/>
  <c r="DN5" i="16"/>
  <c r="DO5" i="16"/>
  <c r="DP5" i="16"/>
  <c r="DQ5" i="16"/>
  <c r="DR5" i="16"/>
  <c r="DS5" i="16"/>
  <c r="DT5" i="16"/>
  <c r="DU5" i="16"/>
  <c r="DV5" i="16"/>
  <c r="DW5" i="16"/>
  <c r="DX5" i="16"/>
  <c r="DY5" i="16"/>
  <c r="DZ5" i="16"/>
  <c r="EA5" i="16"/>
  <c r="EB5" i="16"/>
  <c r="EC5" i="16"/>
  <c r="ED5" i="16"/>
  <c r="EE5" i="16"/>
  <c r="EF5" i="16"/>
  <c r="EG5" i="16"/>
  <c r="EH5" i="16"/>
  <c r="EI5" i="16"/>
  <c r="EJ5" i="16"/>
  <c r="EK5" i="16"/>
  <c r="EL5" i="16"/>
  <c r="EM5" i="16"/>
  <c r="EN5" i="16"/>
  <c r="EO5" i="16"/>
  <c r="EP5" i="16"/>
  <c r="EQ5" i="16"/>
  <c r="ER5" i="16"/>
  <c r="ES5" i="16"/>
  <c r="ET5" i="16"/>
  <c r="EU5" i="16"/>
  <c r="EV5" i="16"/>
  <c r="EW5" i="16"/>
  <c r="EX5" i="16"/>
  <c r="EY5" i="16"/>
  <c r="EZ5" i="16"/>
  <c r="AA6" i="16"/>
  <c r="AB6" i="16"/>
  <c r="AC6" i="16"/>
  <c r="AD6" i="16"/>
  <c r="AE6" i="16"/>
  <c r="AF6" i="16"/>
  <c r="AG6" i="16"/>
  <c r="AH6" i="16"/>
  <c r="AI6" i="16"/>
  <c r="AJ6" i="16"/>
  <c r="AK6" i="16"/>
  <c r="AL6" i="16"/>
  <c r="AM6" i="16"/>
  <c r="AN6" i="16"/>
  <c r="AO6" i="16"/>
  <c r="AP6" i="16"/>
  <c r="AQ6" i="16"/>
  <c r="AR6" i="16"/>
  <c r="AS6" i="16"/>
  <c r="AT6" i="16"/>
  <c r="AU6" i="16"/>
  <c r="AV6" i="16"/>
  <c r="AW6" i="16"/>
  <c r="AX6" i="16"/>
  <c r="AY6" i="16"/>
  <c r="AZ6" i="16"/>
  <c r="BA6" i="16"/>
  <c r="BB6" i="16"/>
  <c r="BC6" i="16"/>
  <c r="BD6" i="16"/>
  <c r="BE6" i="16"/>
  <c r="BF6" i="16"/>
  <c r="BG6" i="16"/>
  <c r="BH6" i="16"/>
  <c r="BI6" i="16"/>
  <c r="BJ6" i="16"/>
  <c r="BK6" i="16"/>
  <c r="BL6" i="16"/>
  <c r="BM6" i="16"/>
  <c r="BN6" i="16"/>
  <c r="BO6" i="16"/>
  <c r="BP6" i="16"/>
  <c r="BQ6" i="16"/>
  <c r="BR6" i="16"/>
  <c r="BS6" i="16"/>
  <c r="BT6" i="16"/>
  <c r="BU6" i="16"/>
  <c r="BV6" i="16"/>
  <c r="BW6" i="16"/>
  <c r="BX6" i="16"/>
  <c r="BY6" i="16"/>
  <c r="BZ6" i="16"/>
  <c r="CA6" i="16"/>
  <c r="CB6" i="16"/>
  <c r="CC6" i="16"/>
  <c r="CD6" i="16"/>
  <c r="CE6" i="16"/>
  <c r="CF6" i="16"/>
  <c r="CG6" i="16"/>
  <c r="CH6" i="16"/>
  <c r="CI6" i="16"/>
  <c r="CJ6" i="16"/>
  <c r="CK6" i="16"/>
  <c r="CL6" i="16"/>
  <c r="CM6" i="16"/>
  <c r="CN6" i="16"/>
  <c r="CO6" i="16"/>
  <c r="CP6" i="16"/>
  <c r="CQ6" i="16"/>
  <c r="CR6" i="16"/>
  <c r="CS6" i="16"/>
  <c r="CT6" i="16"/>
  <c r="CU6" i="16"/>
  <c r="CV6" i="16"/>
  <c r="CW6" i="16"/>
  <c r="CX6" i="16"/>
  <c r="CY6" i="16"/>
  <c r="CZ6" i="16"/>
  <c r="DA6" i="16"/>
  <c r="DB6" i="16"/>
  <c r="DC6" i="16"/>
  <c r="DD6" i="16"/>
  <c r="DE6" i="16"/>
  <c r="DF6" i="16"/>
  <c r="DG6" i="16"/>
  <c r="DH6" i="16"/>
  <c r="DI6" i="16"/>
  <c r="DJ6" i="16"/>
  <c r="DK6" i="16"/>
  <c r="DL6" i="16"/>
  <c r="DM6" i="16"/>
  <c r="DN6" i="16"/>
  <c r="DO6" i="16"/>
  <c r="DP6" i="16"/>
  <c r="DQ6" i="16"/>
  <c r="DR6" i="16"/>
  <c r="DS6" i="16"/>
  <c r="DT6" i="16"/>
  <c r="DU6" i="16"/>
  <c r="DV6" i="16"/>
  <c r="DW6" i="16"/>
  <c r="DX6" i="16"/>
  <c r="DY6" i="16"/>
  <c r="DZ6" i="16"/>
  <c r="EA6" i="16"/>
  <c r="EB6" i="16"/>
  <c r="EC6" i="16"/>
  <c r="ED6" i="16"/>
  <c r="EE6" i="16"/>
  <c r="EF6" i="16"/>
  <c r="EG6" i="16"/>
  <c r="EH6" i="16"/>
  <c r="EI6" i="16"/>
  <c r="EJ6" i="16"/>
  <c r="EK6" i="16"/>
  <c r="EL6" i="16"/>
  <c r="EM6" i="16"/>
  <c r="EN6" i="16"/>
  <c r="EO6" i="16"/>
  <c r="EP6" i="16"/>
  <c r="EQ6" i="16"/>
  <c r="ER6" i="16"/>
  <c r="ES6" i="16"/>
  <c r="ET6" i="16"/>
  <c r="EU6" i="16"/>
  <c r="EV6" i="16"/>
  <c r="EW6" i="16"/>
  <c r="EX6" i="16"/>
  <c r="EY6" i="16"/>
  <c r="EZ6" i="16"/>
  <c r="AA7" i="16"/>
  <c r="AB7" i="16"/>
  <c r="AC7" i="16"/>
  <c r="AD7" i="16"/>
  <c r="AE7" i="16"/>
  <c r="AF7" i="16"/>
  <c r="AG7" i="16"/>
  <c r="AH7" i="16"/>
  <c r="AI7" i="16"/>
  <c r="AJ7" i="16"/>
  <c r="AK7" i="16"/>
  <c r="AL7" i="16"/>
  <c r="AM7" i="16"/>
  <c r="AN7" i="16"/>
  <c r="AO7" i="16"/>
  <c r="AP7" i="16"/>
  <c r="AQ7" i="16"/>
  <c r="AR7" i="16"/>
  <c r="AS7" i="16"/>
  <c r="AT7" i="16"/>
  <c r="AU7" i="16"/>
  <c r="AV7" i="16"/>
  <c r="AW7" i="16"/>
  <c r="AX7" i="16"/>
  <c r="AY7" i="16"/>
  <c r="AZ7" i="16"/>
  <c r="BA7" i="16"/>
  <c r="BB7" i="16"/>
  <c r="BC7" i="16"/>
  <c r="BD7" i="16"/>
  <c r="BE7" i="16"/>
  <c r="BF7" i="16"/>
  <c r="BG7" i="16"/>
  <c r="BH7" i="16"/>
  <c r="BI7" i="16"/>
  <c r="BJ7" i="16"/>
  <c r="BK7" i="16"/>
  <c r="BL7" i="16"/>
  <c r="BM7" i="16"/>
  <c r="BN7" i="16"/>
  <c r="BO7" i="16"/>
  <c r="BP7" i="16"/>
  <c r="BQ7" i="16"/>
  <c r="BR7" i="16"/>
  <c r="BS7" i="16"/>
  <c r="BT7" i="16"/>
  <c r="BU7" i="16"/>
  <c r="BV7" i="16"/>
  <c r="BW7" i="16"/>
  <c r="BX7" i="16"/>
  <c r="BY7" i="16"/>
  <c r="BZ7" i="16"/>
  <c r="CA7" i="16"/>
  <c r="CB7" i="16"/>
  <c r="CC7" i="16"/>
  <c r="CD7" i="16"/>
  <c r="CE7" i="16"/>
  <c r="CF7" i="16"/>
  <c r="CG7" i="16"/>
  <c r="CH7" i="16"/>
  <c r="CI7" i="16"/>
  <c r="CJ7" i="16"/>
  <c r="CK7" i="16"/>
  <c r="CL7" i="16"/>
  <c r="CM7" i="16"/>
  <c r="CN7" i="16"/>
  <c r="CO7" i="16"/>
  <c r="CP7" i="16"/>
  <c r="CQ7" i="16"/>
  <c r="CR7" i="16"/>
  <c r="CS7" i="16"/>
  <c r="CT7" i="16"/>
  <c r="CU7" i="16"/>
  <c r="CV7" i="16"/>
  <c r="CW7" i="16"/>
  <c r="CX7" i="16"/>
  <c r="CY7" i="16"/>
  <c r="CZ7" i="16"/>
  <c r="DA7" i="16"/>
  <c r="DB7" i="16"/>
  <c r="DC7" i="16"/>
  <c r="DD7" i="16"/>
  <c r="DE7" i="16"/>
  <c r="DF7" i="16"/>
  <c r="DG7" i="16"/>
  <c r="DH7" i="16"/>
  <c r="DI7" i="16"/>
  <c r="DJ7" i="16"/>
  <c r="DK7" i="16"/>
  <c r="DL7" i="16"/>
  <c r="DM7" i="16"/>
  <c r="DN7" i="16"/>
  <c r="DO7" i="16"/>
  <c r="DP7" i="16"/>
  <c r="DQ7" i="16"/>
  <c r="DR7" i="16"/>
  <c r="DS7" i="16"/>
  <c r="DT7" i="16"/>
  <c r="DU7" i="16"/>
  <c r="DV7" i="16"/>
  <c r="DW7" i="16"/>
  <c r="DX7" i="16"/>
  <c r="DY7" i="16"/>
  <c r="DZ7" i="16"/>
  <c r="EA7" i="16"/>
  <c r="EB7" i="16"/>
  <c r="EC7" i="16"/>
  <c r="ED7" i="16"/>
  <c r="EE7" i="16"/>
  <c r="EF7" i="16"/>
  <c r="EG7" i="16"/>
  <c r="EH7" i="16"/>
  <c r="EI7" i="16"/>
  <c r="EJ7" i="16"/>
  <c r="EK7" i="16"/>
  <c r="EL7" i="16"/>
  <c r="EM7" i="16"/>
  <c r="EN7" i="16"/>
  <c r="EO7" i="16"/>
  <c r="EP7" i="16"/>
  <c r="EQ7" i="16"/>
  <c r="ER7" i="16"/>
  <c r="ES7" i="16"/>
  <c r="ET7" i="16"/>
  <c r="EU7" i="16"/>
  <c r="EV7" i="16"/>
  <c r="EW7" i="16"/>
  <c r="EX7" i="16"/>
  <c r="EY7" i="16"/>
  <c r="EZ7" i="16"/>
  <c r="AA8" i="16"/>
  <c r="AB8" i="16"/>
  <c r="AC8" i="16"/>
  <c r="AD8" i="16"/>
  <c r="AE8" i="16"/>
  <c r="AF8" i="16"/>
  <c r="AG8" i="16"/>
  <c r="AH8" i="16"/>
  <c r="AI8" i="16"/>
  <c r="AJ8" i="16"/>
  <c r="AK8" i="16"/>
  <c r="AL8" i="16"/>
  <c r="AM8" i="16"/>
  <c r="AN8" i="16"/>
  <c r="AO8" i="16"/>
  <c r="AP8" i="16"/>
  <c r="AQ8" i="16"/>
  <c r="AR8" i="16"/>
  <c r="AS8" i="16"/>
  <c r="AT8" i="16"/>
  <c r="AU8" i="16"/>
  <c r="AV8" i="16"/>
  <c r="AW8" i="16"/>
  <c r="AX8" i="16"/>
  <c r="AY8" i="16"/>
  <c r="AZ8" i="16"/>
  <c r="BA8" i="16"/>
  <c r="BB8" i="16"/>
  <c r="BC8" i="16"/>
  <c r="BD8" i="16"/>
  <c r="BE8" i="16"/>
  <c r="BF8" i="16"/>
  <c r="BG8" i="16"/>
  <c r="BH8" i="16"/>
  <c r="BI8" i="16"/>
  <c r="BJ8" i="16"/>
  <c r="BK8" i="16"/>
  <c r="BL8" i="16"/>
  <c r="BM8" i="16"/>
  <c r="BN8" i="16"/>
  <c r="BO8" i="16"/>
  <c r="BP8" i="16"/>
  <c r="BQ8" i="16"/>
  <c r="BR8" i="16"/>
  <c r="BS8" i="16"/>
  <c r="BT8" i="16"/>
  <c r="BU8" i="16"/>
  <c r="BV8" i="16"/>
  <c r="BW8" i="16"/>
  <c r="BX8" i="16"/>
  <c r="BY8" i="16"/>
  <c r="BZ8" i="16"/>
  <c r="CA8" i="16"/>
  <c r="CB8" i="16"/>
  <c r="CC8" i="16"/>
  <c r="CD8" i="16"/>
  <c r="CE8" i="16"/>
  <c r="CF8" i="16"/>
  <c r="CG8" i="16"/>
  <c r="CH8" i="16"/>
  <c r="CI8" i="16"/>
  <c r="CJ8" i="16"/>
  <c r="CK8" i="16"/>
  <c r="CL8" i="16"/>
  <c r="CM8" i="16"/>
  <c r="CN8" i="16"/>
  <c r="CO8" i="16"/>
  <c r="CP8" i="16"/>
  <c r="CQ8" i="16"/>
  <c r="CR8" i="16"/>
  <c r="CS8" i="16"/>
  <c r="CT8" i="16"/>
  <c r="CU8" i="16"/>
  <c r="CV8" i="16"/>
  <c r="CW8" i="16"/>
  <c r="CX8" i="16"/>
  <c r="CY8" i="16"/>
  <c r="CZ8" i="16"/>
  <c r="DA8" i="16"/>
  <c r="DB8" i="16"/>
  <c r="DC8" i="16"/>
  <c r="DD8" i="16"/>
  <c r="DE8" i="16"/>
  <c r="DF8" i="16"/>
  <c r="DG8" i="16"/>
  <c r="DH8" i="16"/>
  <c r="DI8" i="16"/>
  <c r="DJ8" i="16"/>
  <c r="DK8" i="16"/>
  <c r="DL8" i="16"/>
  <c r="DM8" i="16"/>
  <c r="DN8" i="16"/>
  <c r="DO8" i="16"/>
  <c r="DP8" i="16"/>
  <c r="DQ8" i="16"/>
  <c r="DR8" i="16"/>
  <c r="DS8" i="16"/>
  <c r="DT8" i="16"/>
  <c r="DU8" i="16"/>
  <c r="DV8" i="16"/>
  <c r="DW8" i="16"/>
  <c r="DX8" i="16"/>
  <c r="DY8" i="16"/>
  <c r="DZ8" i="16"/>
  <c r="EA8" i="16"/>
  <c r="EB8" i="16"/>
  <c r="EC8" i="16"/>
  <c r="ED8" i="16"/>
  <c r="EE8" i="16"/>
  <c r="EF8" i="16"/>
  <c r="EG8" i="16"/>
  <c r="EH8" i="16"/>
  <c r="EI8" i="16"/>
  <c r="EJ8" i="16"/>
  <c r="EK8" i="16"/>
  <c r="EL8" i="16"/>
  <c r="EM8" i="16"/>
  <c r="EN8" i="16"/>
  <c r="EO8" i="16"/>
  <c r="EP8" i="16"/>
  <c r="EQ8" i="16"/>
  <c r="ER8" i="16"/>
  <c r="ES8" i="16"/>
  <c r="ET8" i="16"/>
  <c r="EU8" i="16"/>
  <c r="EV8" i="16"/>
  <c r="EW8" i="16"/>
  <c r="EX8" i="16"/>
  <c r="EY8" i="16"/>
  <c r="EZ8" i="16"/>
  <c r="AA9" i="16"/>
  <c r="AB9" i="16"/>
  <c r="AC9" i="16"/>
  <c r="AD9" i="16"/>
  <c r="AE9" i="16"/>
  <c r="AF9" i="16"/>
  <c r="AG9" i="16"/>
  <c r="AH9" i="16"/>
  <c r="AI9" i="16"/>
  <c r="AJ9" i="16"/>
  <c r="AK9" i="16"/>
  <c r="AL9" i="16"/>
  <c r="AM9" i="16"/>
  <c r="AN9" i="16"/>
  <c r="AO9" i="16"/>
  <c r="AP9" i="16"/>
  <c r="AQ9" i="16"/>
  <c r="AR9" i="16"/>
  <c r="AS9" i="16"/>
  <c r="AT9" i="16"/>
  <c r="AU9" i="16"/>
  <c r="AV9" i="16"/>
  <c r="AW9" i="16"/>
  <c r="AX9" i="16"/>
  <c r="AY9" i="16"/>
  <c r="AZ9" i="16"/>
  <c r="BA9" i="16"/>
  <c r="BB9" i="16"/>
  <c r="BC9" i="16"/>
  <c r="BD9" i="16"/>
  <c r="BE9" i="16"/>
  <c r="BF9" i="16"/>
  <c r="BG9" i="16"/>
  <c r="BH9" i="16"/>
  <c r="BI9" i="16"/>
  <c r="BJ9" i="16"/>
  <c r="BK9" i="16"/>
  <c r="BL9" i="16"/>
  <c r="BM9" i="16"/>
  <c r="BN9" i="16"/>
  <c r="BO9" i="16"/>
  <c r="BP9" i="16"/>
  <c r="BQ9" i="16"/>
  <c r="BR9" i="16"/>
  <c r="BS9" i="16"/>
  <c r="BT9" i="16"/>
  <c r="BU9" i="16"/>
  <c r="BV9" i="16"/>
  <c r="BW9" i="16"/>
  <c r="BX9" i="16"/>
  <c r="BY9" i="16"/>
  <c r="BZ9" i="16"/>
  <c r="CA9" i="16"/>
  <c r="CB9" i="16"/>
  <c r="CC9" i="16"/>
  <c r="CD9" i="16"/>
  <c r="CE9" i="16"/>
  <c r="CF9" i="16"/>
  <c r="CG9" i="16"/>
  <c r="CH9" i="16"/>
  <c r="CI9" i="16"/>
  <c r="CJ9" i="16"/>
  <c r="CK9" i="16"/>
  <c r="CL9" i="16"/>
  <c r="CM9" i="16"/>
  <c r="CN9" i="16"/>
  <c r="CO9" i="16"/>
  <c r="CP9" i="16"/>
  <c r="CQ9" i="16"/>
  <c r="CR9" i="16"/>
  <c r="CS9" i="16"/>
  <c r="CT9" i="16"/>
  <c r="CU9" i="16"/>
  <c r="CV9" i="16"/>
  <c r="CW9" i="16"/>
  <c r="CX9" i="16"/>
  <c r="CY9" i="16"/>
  <c r="CZ9" i="16"/>
  <c r="DA9" i="16"/>
  <c r="DB9" i="16"/>
  <c r="DC9" i="16"/>
  <c r="DD9" i="16"/>
  <c r="DE9" i="16"/>
  <c r="DF9" i="16"/>
  <c r="DG9" i="16"/>
  <c r="DH9" i="16"/>
  <c r="DI9" i="16"/>
  <c r="DJ9" i="16"/>
  <c r="DK9" i="16"/>
  <c r="DL9" i="16"/>
  <c r="DM9" i="16"/>
  <c r="DN9" i="16"/>
  <c r="DO9" i="16"/>
  <c r="DP9" i="16"/>
  <c r="DQ9" i="16"/>
  <c r="DR9" i="16"/>
  <c r="DS9" i="16"/>
  <c r="DT9" i="16"/>
  <c r="DU9" i="16"/>
  <c r="DV9" i="16"/>
  <c r="DW9" i="16"/>
  <c r="DX9" i="16"/>
  <c r="DY9" i="16"/>
  <c r="DZ9" i="16"/>
  <c r="EA9" i="16"/>
  <c r="EB9" i="16"/>
  <c r="EC9" i="16"/>
  <c r="ED9" i="16"/>
  <c r="EE9" i="16"/>
  <c r="EF9" i="16"/>
  <c r="EG9" i="16"/>
  <c r="EH9" i="16"/>
  <c r="EI9" i="16"/>
  <c r="EJ9" i="16"/>
  <c r="EK9" i="16"/>
  <c r="EL9" i="16"/>
  <c r="EM9" i="16"/>
  <c r="EN9" i="16"/>
  <c r="EO9" i="16"/>
  <c r="EP9" i="16"/>
  <c r="EQ9" i="16"/>
  <c r="ER9" i="16"/>
  <c r="ES9" i="16"/>
  <c r="ET9" i="16"/>
  <c r="EU9" i="16"/>
  <c r="EV9" i="16"/>
  <c r="EW9" i="16"/>
  <c r="EX9" i="16"/>
  <c r="EY9" i="16"/>
  <c r="EZ9" i="16"/>
  <c r="AA10" i="16"/>
  <c r="AB10" i="16"/>
  <c r="AC10" i="16"/>
  <c r="AD10" i="16"/>
  <c r="AE10" i="16"/>
  <c r="AF10" i="16"/>
  <c r="AG10" i="16"/>
  <c r="AH10" i="16"/>
  <c r="AI10" i="16"/>
  <c r="AJ10" i="16"/>
  <c r="AK10" i="16"/>
  <c r="AL10" i="16"/>
  <c r="AM10" i="16"/>
  <c r="AN10" i="16"/>
  <c r="AO10" i="16"/>
  <c r="AP10" i="16"/>
  <c r="AQ10" i="16"/>
  <c r="AR10" i="16"/>
  <c r="AS10" i="16"/>
  <c r="AT10" i="16"/>
  <c r="AU10" i="16"/>
  <c r="AV10" i="16"/>
  <c r="AW10" i="16"/>
  <c r="AX10" i="16"/>
  <c r="AY10" i="16"/>
  <c r="AZ10" i="16"/>
  <c r="BA10" i="16"/>
  <c r="BB10" i="16"/>
  <c r="BC10" i="16"/>
  <c r="BD10" i="16"/>
  <c r="BE10" i="16"/>
  <c r="BF10" i="16"/>
  <c r="BG10" i="16"/>
  <c r="BH10" i="16"/>
  <c r="BI10" i="16"/>
  <c r="BJ10" i="16"/>
  <c r="BK10" i="16"/>
  <c r="BL10" i="16"/>
  <c r="BM10" i="16"/>
  <c r="BN10" i="16"/>
  <c r="BO10" i="16"/>
  <c r="BP10" i="16"/>
  <c r="BQ10" i="16"/>
  <c r="BR10" i="16"/>
  <c r="BS10" i="16"/>
  <c r="BT10" i="16"/>
  <c r="BU10" i="16"/>
  <c r="BV10" i="16"/>
  <c r="BW10" i="16"/>
  <c r="BX10" i="16"/>
  <c r="BY10" i="16"/>
  <c r="BZ10" i="16"/>
  <c r="CA10" i="16"/>
  <c r="CB10" i="16"/>
  <c r="CC10" i="16"/>
  <c r="CD10" i="16"/>
  <c r="CE10" i="16"/>
  <c r="CF10" i="16"/>
  <c r="CG10" i="16"/>
  <c r="CH10" i="16"/>
  <c r="CI10" i="16"/>
  <c r="CJ10" i="16"/>
  <c r="CK10" i="16"/>
  <c r="CL10" i="16"/>
  <c r="CM10" i="16"/>
  <c r="CN10" i="16"/>
  <c r="CO10" i="16"/>
  <c r="CP10" i="16"/>
  <c r="CQ10" i="16"/>
  <c r="CR10" i="16"/>
  <c r="CS10" i="16"/>
  <c r="CT10" i="16"/>
  <c r="CU10" i="16"/>
  <c r="CV10" i="16"/>
  <c r="CW10" i="16"/>
  <c r="CX10" i="16"/>
  <c r="CY10" i="16"/>
  <c r="CZ10" i="16"/>
  <c r="DA10" i="16"/>
  <c r="DB10" i="16"/>
  <c r="DC10" i="16"/>
  <c r="DD10" i="16"/>
  <c r="DE10" i="16"/>
  <c r="DF10" i="16"/>
  <c r="DG10" i="16"/>
  <c r="DH10" i="16"/>
  <c r="DI10" i="16"/>
  <c r="DJ10" i="16"/>
  <c r="DK10" i="16"/>
  <c r="DL10" i="16"/>
  <c r="DM10" i="16"/>
  <c r="DN10" i="16"/>
  <c r="DO10" i="16"/>
  <c r="DP10" i="16"/>
  <c r="DQ10" i="16"/>
  <c r="DR10" i="16"/>
  <c r="DS10" i="16"/>
  <c r="DT10" i="16"/>
  <c r="DU10" i="16"/>
  <c r="DV10" i="16"/>
  <c r="DW10" i="16"/>
  <c r="DX10" i="16"/>
  <c r="DY10" i="16"/>
  <c r="DZ10" i="16"/>
  <c r="EA10" i="16"/>
  <c r="EB10" i="16"/>
  <c r="EC10" i="16"/>
  <c r="ED10" i="16"/>
  <c r="EE10" i="16"/>
  <c r="EF10" i="16"/>
  <c r="EG10" i="16"/>
  <c r="EH10" i="16"/>
  <c r="EI10" i="16"/>
  <c r="EJ10" i="16"/>
  <c r="EK10" i="16"/>
  <c r="EL10" i="16"/>
  <c r="EM10" i="16"/>
  <c r="EN10" i="16"/>
  <c r="EO10" i="16"/>
  <c r="EP10" i="16"/>
  <c r="EQ10" i="16"/>
  <c r="ER10" i="16"/>
  <c r="ES10" i="16"/>
  <c r="ET10" i="16"/>
  <c r="EU10" i="16"/>
  <c r="EV10" i="16"/>
  <c r="EW10" i="16"/>
  <c r="EX10" i="16"/>
  <c r="EY10" i="16"/>
  <c r="EZ10" i="16"/>
  <c r="AA11" i="16"/>
  <c r="AB11" i="16"/>
  <c r="AC11" i="16"/>
  <c r="AD11" i="16"/>
  <c r="AE11" i="16"/>
  <c r="AF11" i="16"/>
  <c r="AG11" i="16"/>
  <c r="AH11" i="16"/>
  <c r="AI11" i="16"/>
  <c r="AJ11" i="16"/>
  <c r="AK11" i="16"/>
  <c r="AL11" i="16"/>
  <c r="AM11" i="16"/>
  <c r="AN11" i="16"/>
  <c r="AO11" i="16"/>
  <c r="AP11" i="16"/>
  <c r="AQ11" i="16"/>
  <c r="AR11" i="16"/>
  <c r="AS11" i="16"/>
  <c r="AT11" i="16"/>
  <c r="AU11" i="16"/>
  <c r="AV11" i="16"/>
  <c r="AW11" i="16"/>
  <c r="AX11" i="16"/>
  <c r="AY11" i="16"/>
  <c r="AZ11" i="16"/>
  <c r="BA11" i="16"/>
  <c r="BB11" i="16"/>
  <c r="BC11" i="16"/>
  <c r="BD11" i="16"/>
  <c r="BE11" i="16"/>
  <c r="BF11" i="16"/>
  <c r="BG11" i="16"/>
  <c r="BH11" i="16"/>
  <c r="BI11" i="16"/>
  <c r="BJ11" i="16"/>
  <c r="BK11" i="16"/>
  <c r="BL11" i="16"/>
  <c r="BM11" i="16"/>
  <c r="BN11" i="16"/>
  <c r="BO11" i="16"/>
  <c r="BP11" i="16"/>
  <c r="BQ11" i="16"/>
  <c r="BR11" i="16"/>
  <c r="BS11" i="16"/>
  <c r="BT11" i="16"/>
  <c r="BU11" i="16"/>
  <c r="BV11" i="16"/>
  <c r="BW11" i="16"/>
  <c r="BX11" i="16"/>
  <c r="BY11" i="16"/>
  <c r="BZ11" i="16"/>
  <c r="CA11" i="16"/>
  <c r="CB11" i="16"/>
  <c r="CC11" i="16"/>
  <c r="CD11" i="16"/>
  <c r="CE11" i="16"/>
  <c r="CF11" i="16"/>
  <c r="CG11" i="16"/>
  <c r="CH11" i="16"/>
  <c r="CI11" i="16"/>
  <c r="CJ11" i="16"/>
  <c r="CK11" i="16"/>
  <c r="CL11" i="16"/>
  <c r="CM11" i="16"/>
  <c r="CN11" i="16"/>
  <c r="CO11" i="16"/>
  <c r="CP11" i="16"/>
  <c r="CQ11" i="16"/>
  <c r="CR11" i="16"/>
  <c r="CS11" i="16"/>
  <c r="CT11" i="16"/>
  <c r="CU11" i="16"/>
  <c r="CV11" i="16"/>
  <c r="CW11" i="16"/>
  <c r="CX11" i="16"/>
  <c r="CY11" i="16"/>
  <c r="CZ11" i="16"/>
  <c r="DA11" i="16"/>
  <c r="DB11" i="16"/>
  <c r="DC11" i="16"/>
  <c r="DD11" i="16"/>
  <c r="DE11" i="16"/>
  <c r="DF11" i="16"/>
  <c r="DG11" i="16"/>
  <c r="DH11" i="16"/>
  <c r="DI11" i="16"/>
  <c r="DJ11" i="16"/>
  <c r="DK11" i="16"/>
  <c r="DL11" i="16"/>
  <c r="DM11" i="16"/>
  <c r="DN11" i="16"/>
  <c r="DO11" i="16"/>
  <c r="DP11" i="16"/>
  <c r="DQ11" i="16"/>
  <c r="DR11" i="16"/>
  <c r="DS11" i="16"/>
  <c r="DT11" i="16"/>
  <c r="DU11" i="16"/>
  <c r="DV11" i="16"/>
  <c r="DW11" i="16"/>
  <c r="DX11" i="16"/>
  <c r="DY11" i="16"/>
  <c r="DZ11" i="16"/>
  <c r="EA11" i="16"/>
  <c r="EB11" i="16"/>
  <c r="EC11" i="16"/>
  <c r="ED11" i="16"/>
  <c r="EE11" i="16"/>
  <c r="EF11" i="16"/>
  <c r="EG11" i="16"/>
  <c r="EH11" i="16"/>
  <c r="EI11" i="16"/>
  <c r="EJ11" i="16"/>
  <c r="EK11" i="16"/>
  <c r="EL11" i="16"/>
  <c r="EM11" i="16"/>
  <c r="EN11" i="16"/>
  <c r="EO11" i="16"/>
  <c r="EP11" i="16"/>
  <c r="EQ11" i="16"/>
  <c r="ER11" i="16"/>
  <c r="ES11" i="16"/>
  <c r="ET11" i="16"/>
  <c r="EU11" i="16"/>
  <c r="EV11" i="16"/>
  <c r="EW11" i="16"/>
  <c r="EX11" i="16"/>
  <c r="EY11" i="16"/>
  <c r="EZ11" i="16"/>
  <c r="AA12" i="16"/>
  <c r="AB12" i="16"/>
  <c r="AC12" i="16"/>
  <c r="AD12" i="16"/>
  <c r="AE12" i="16"/>
  <c r="AF12" i="16"/>
  <c r="AG12" i="16"/>
  <c r="AH12" i="16"/>
  <c r="AI12" i="16"/>
  <c r="AJ12" i="16"/>
  <c r="AK12" i="16"/>
  <c r="AL12" i="16"/>
  <c r="AM12" i="16"/>
  <c r="AN12" i="16"/>
  <c r="AO12" i="16"/>
  <c r="AP12" i="16"/>
  <c r="AQ12" i="16"/>
  <c r="AR12" i="16"/>
  <c r="AS12" i="16"/>
  <c r="AT12" i="16"/>
  <c r="AU12" i="16"/>
  <c r="AV12" i="16"/>
  <c r="AW12" i="16"/>
  <c r="AX12" i="16"/>
  <c r="AY12" i="16"/>
  <c r="AZ12" i="16"/>
  <c r="BA12" i="16"/>
  <c r="BB12" i="16"/>
  <c r="BC12" i="16"/>
  <c r="BD12" i="16"/>
  <c r="BE12" i="16"/>
  <c r="BF12" i="16"/>
  <c r="BG12" i="16"/>
  <c r="BH12" i="16"/>
  <c r="BI12" i="16"/>
  <c r="BJ12" i="16"/>
  <c r="BK12" i="16"/>
  <c r="BL12" i="16"/>
  <c r="BM12" i="16"/>
  <c r="BN12" i="16"/>
  <c r="BO12" i="16"/>
  <c r="BP12" i="16"/>
  <c r="BQ12" i="16"/>
  <c r="BR12" i="16"/>
  <c r="BS12" i="16"/>
  <c r="BT12" i="16"/>
  <c r="BU12" i="16"/>
  <c r="BV12" i="16"/>
  <c r="BW12" i="16"/>
  <c r="BX12" i="16"/>
  <c r="BY12" i="16"/>
  <c r="BZ12" i="16"/>
  <c r="CA12" i="16"/>
  <c r="CB12" i="16"/>
  <c r="CC12" i="16"/>
  <c r="CD12" i="16"/>
  <c r="CE12" i="16"/>
  <c r="CF12" i="16"/>
  <c r="CG12" i="16"/>
  <c r="CH12" i="16"/>
  <c r="CI12" i="16"/>
  <c r="CJ12" i="16"/>
  <c r="CK12" i="16"/>
  <c r="CL12" i="16"/>
  <c r="CM12" i="16"/>
  <c r="CN12" i="16"/>
  <c r="CO12" i="16"/>
  <c r="CP12" i="16"/>
  <c r="CQ12" i="16"/>
  <c r="CR12" i="16"/>
  <c r="CS12" i="16"/>
  <c r="CT12" i="16"/>
  <c r="CU12" i="16"/>
  <c r="CV12" i="16"/>
  <c r="CW12" i="16"/>
  <c r="CX12" i="16"/>
  <c r="CY12" i="16"/>
  <c r="CZ12" i="16"/>
  <c r="DA12" i="16"/>
  <c r="DB12" i="16"/>
  <c r="DC12" i="16"/>
  <c r="DD12" i="16"/>
  <c r="DE12" i="16"/>
  <c r="DF12" i="16"/>
  <c r="DG12" i="16"/>
  <c r="DH12" i="16"/>
  <c r="DI12" i="16"/>
  <c r="DJ12" i="16"/>
  <c r="DK12" i="16"/>
  <c r="DL12" i="16"/>
  <c r="DM12" i="16"/>
  <c r="DN12" i="16"/>
  <c r="DO12" i="16"/>
  <c r="DP12" i="16"/>
  <c r="DQ12" i="16"/>
  <c r="DR12" i="16"/>
  <c r="DS12" i="16"/>
  <c r="DT12" i="16"/>
  <c r="DU12" i="16"/>
  <c r="DV12" i="16"/>
  <c r="DW12" i="16"/>
  <c r="DX12" i="16"/>
  <c r="DY12" i="16"/>
  <c r="DZ12" i="16"/>
  <c r="EA12" i="16"/>
  <c r="EB12" i="16"/>
  <c r="EC12" i="16"/>
  <c r="ED12" i="16"/>
  <c r="EE12" i="16"/>
  <c r="EF12" i="16"/>
  <c r="EG12" i="16"/>
  <c r="EH12" i="16"/>
  <c r="EI12" i="16"/>
  <c r="EJ12" i="16"/>
  <c r="EK12" i="16"/>
  <c r="EL12" i="16"/>
  <c r="EM12" i="16"/>
  <c r="EN12" i="16"/>
  <c r="EO12" i="16"/>
  <c r="EP12" i="16"/>
  <c r="EQ12" i="16"/>
  <c r="ER12" i="16"/>
  <c r="ES12" i="16"/>
  <c r="ET12" i="16"/>
  <c r="EU12" i="16"/>
  <c r="EV12" i="16"/>
  <c r="EW12" i="16"/>
  <c r="EX12" i="16"/>
  <c r="EY12" i="16"/>
  <c r="EZ12" i="16"/>
  <c r="AA13" i="16"/>
  <c r="AB13" i="16"/>
  <c r="AC13" i="16"/>
  <c r="AD13" i="16"/>
  <c r="AE13" i="16"/>
  <c r="AF13" i="16"/>
  <c r="AG13" i="16"/>
  <c r="AH13" i="16"/>
  <c r="AI13" i="16"/>
  <c r="AJ13" i="16"/>
  <c r="AK13" i="16"/>
  <c r="AL13" i="16"/>
  <c r="AM13" i="16"/>
  <c r="AN13" i="16"/>
  <c r="AO13" i="16"/>
  <c r="AP13" i="16"/>
  <c r="AQ13" i="16"/>
  <c r="AR13" i="16"/>
  <c r="AS13" i="16"/>
  <c r="AT13" i="16"/>
  <c r="AU13" i="16"/>
  <c r="AV13" i="16"/>
  <c r="AW13" i="16"/>
  <c r="AX13" i="16"/>
  <c r="AY13" i="16"/>
  <c r="AZ13" i="16"/>
  <c r="BA13" i="16"/>
  <c r="BB13" i="16"/>
  <c r="BC13" i="16"/>
  <c r="BD13" i="16"/>
  <c r="BE13" i="16"/>
  <c r="BF13" i="16"/>
  <c r="BG13" i="16"/>
  <c r="BH13" i="16"/>
  <c r="BI13" i="16"/>
  <c r="BJ13" i="16"/>
  <c r="BK13" i="16"/>
  <c r="BL13" i="16"/>
  <c r="BM13" i="16"/>
  <c r="BN13" i="16"/>
  <c r="BO13" i="16"/>
  <c r="BP13" i="16"/>
  <c r="BQ13" i="16"/>
  <c r="BR13" i="16"/>
  <c r="BS13" i="16"/>
  <c r="BT13" i="16"/>
  <c r="BU13" i="16"/>
  <c r="BV13" i="16"/>
  <c r="BW13" i="16"/>
  <c r="BX13" i="16"/>
  <c r="BY13" i="16"/>
  <c r="BZ13" i="16"/>
  <c r="CA13" i="16"/>
  <c r="CB13" i="16"/>
  <c r="CC13" i="16"/>
  <c r="CD13" i="16"/>
  <c r="CE13" i="16"/>
  <c r="CF13" i="16"/>
  <c r="CG13" i="16"/>
  <c r="CH13" i="16"/>
  <c r="CI13" i="16"/>
  <c r="CJ13" i="16"/>
  <c r="CK13" i="16"/>
  <c r="CL13" i="16"/>
  <c r="CM13" i="16"/>
  <c r="CN13" i="16"/>
  <c r="CO13" i="16"/>
  <c r="CP13" i="16"/>
  <c r="CQ13" i="16"/>
  <c r="CR13" i="16"/>
  <c r="CS13" i="16"/>
  <c r="CT13" i="16"/>
  <c r="CU13" i="16"/>
  <c r="CV13" i="16"/>
  <c r="CW13" i="16"/>
  <c r="CX13" i="16"/>
  <c r="CY13" i="16"/>
  <c r="CZ13" i="16"/>
  <c r="DA13" i="16"/>
  <c r="DB13" i="16"/>
  <c r="DC13" i="16"/>
  <c r="DD13" i="16"/>
  <c r="DE13" i="16"/>
  <c r="DF13" i="16"/>
  <c r="DG13" i="16"/>
  <c r="DH13" i="16"/>
  <c r="DI13" i="16"/>
  <c r="DJ13" i="16"/>
  <c r="DK13" i="16"/>
  <c r="DL13" i="16"/>
  <c r="DM13" i="16"/>
  <c r="DN13" i="16"/>
  <c r="DO13" i="16"/>
  <c r="DP13" i="16"/>
  <c r="DQ13" i="16"/>
  <c r="DR13" i="16"/>
  <c r="DS13" i="16"/>
  <c r="DT13" i="16"/>
  <c r="DU13" i="16"/>
  <c r="DV13" i="16"/>
  <c r="DW13" i="16"/>
  <c r="DX13" i="16"/>
  <c r="DY13" i="16"/>
  <c r="DZ13" i="16"/>
  <c r="EA13" i="16"/>
  <c r="EB13" i="16"/>
  <c r="EC13" i="16"/>
  <c r="ED13" i="16"/>
  <c r="EE13" i="16"/>
  <c r="EF13" i="16"/>
  <c r="EG13" i="16"/>
  <c r="EH13" i="16"/>
  <c r="EI13" i="16"/>
  <c r="EJ13" i="16"/>
  <c r="EK13" i="16"/>
  <c r="EL13" i="16"/>
  <c r="EM13" i="16"/>
  <c r="EN13" i="16"/>
  <c r="EO13" i="16"/>
  <c r="EP13" i="16"/>
  <c r="EQ13" i="16"/>
  <c r="ER13" i="16"/>
  <c r="ES13" i="16"/>
  <c r="ET13" i="16"/>
  <c r="EU13" i="16"/>
  <c r="EV13" i="16"/>
  <c r="EW13" i="16"/>
  <c r="EX13" i="16"/>
  <c r="EY13" i="16"/>
  <c r="EZ13" i="16"/>
  <c r="AA14" i="16"/>
  <c r="AB14" i="16"/>
  <c r="AC14" i="16"/>
  <c r="AD14" i="16"/>
  <c r="AE14" i="16"/>
  <c r="AF14" i="16"/>
  <c r="AG14" i="16"/>
  <c r="AH14" i="16"/>
  <c r="AI14" i="16"/>
  <c r="AJ14" i="16"/>
  <c r="AK14" i="16"/>
  <c r="AL14" i="16"/>
  <c r="AM14" i="16"/>
  <c r="AN14" i="16"/>
  <c r="AO14" i="16"/>
  <c r="AP14" i="16"/>
  <c r="AQ14" i="16"/>
  <c r="AR14" i="16"/>
  <c r="AS14" i="16"/>
  <c r="AT14" i="16"/>
  <c r="AU14" i="16"/>
  <c r="AV14" i="16"/>
  <c r="AW14" i="16"/>
  <c r="AX14" i="16"/>
  <c r="AY14" i="16"/>
  <c r="AZ14" i="16"/>
  <c r="BA14" i="16"/>
  <c r="BB14" i="16"/>
  <c r="BC14" i="16"/>
  <c r="BD14" i="16"/>
  <c r="BE14" i="16"/>
  <c r="BF14" i="16"/>
  <c r="BG14" i="16"/>
  <c r="BH14" i="16"/>
  <c r="BI14" i="16"/>
  <c r="BJ14" i="16"/>
  <c r="BK14" i="16"/>
  <c r="BL14" i="16"/>
  <c r="BM14" i="16"/>
  <c r="BN14" i="16"/>
  <c r="BO14" i="16"/>
  <c r="BP14" i="16"/>
  <c r="BQ14" i="16"/>
  <c r="BR14" i="16"/>
  <c r="BS14" i="16"/>
  <c r="BT14" i="16"/>
  <c r="BU14" i="16"/>
  <c r="BV14" i="16"/>
  <c r="BW14" i="16"/>
  <c r="BX14" i="16"/>
  <c r="BY14" i="16"/>
  <c r="BZ14" i="16"/>
  <c r="CA14" i="16"/>
  <c r="CB14" i="16"/>
  <c r="CC14" i="16"/>
  <c r="CD14" i="16"/>
  <c r="CE14" i="16"/>
  <c r="CF14" i="16"/>
  <c r="CG14" i="16"/>
  <c r="CH14" i="16"/>
  <c r="CI14" i="16"/>
  <c r="CJ14" i="16"/>
  <c r="CK14" i="16"/>
  <c r="CL14" i="16"/>
  <c r="CM14" i="16"/>
  <c r="CN14" i="16"/>
  <c r="CO14" i="16"/>
  <c r="CP14" i="16"/>
  <c r="CQ14" i="16"/>
  <c r="CR14" i="16"/>
  <c r="CS14" i="16"/>
  <c r="CT14" i="16"/>
  <c r="CU14" i="16"/>
  <c r="CV14" i="16"/>
  <c r="CW14" i="16"/>
  <c r="CX14" i="16"/>
  <c r="CY14" i="16"/>
  <c r="CZ14" i="16"/>
  <c r="DA14" i="16"/>
  <c r="DB14" i="16"/>
  <c r="DC14" i="16"/>
  <c r="DD14" i="16"/>
  <c r="DE14" i="16"/>
  <c r="DF14" i="16"/>
  <c r="DG14" i="16"/>
  <c r="DH14" i="16"/>
  <c r="DI14" i="16"/>
  <c r="DJ14" i="16"/>
  <c r="DK14" i="16"/>
  <c r="DL14" i="16"/>
  <c r="DM14" i="16"/>
  <c r="DN14" i="16"/>
  <c r="DO14" i="16"/>
  <c r="DP14" i="16"/>
  <c r="DQ14" i="16"/>
  <c r="DR14" i="16"/>
  <c r="DS14" i="16"/>
  <c r="DT14" i="16"/>
  <c r="DU14" i="16"/>
  <c r="DV14" i="16"/>
  <c r="DW14" i="16"/>
  <c r="DX14" i="16"/>
  <c r="DY14" i="16"/>
  <c r="DZ14" i="16"/>
  <c r="EA14" i="16"/>
  <c r="EB14" i="16"/>
  <c r="EC14" i="16"/>
  <c r="ED14" i="16"/>
  <c r="EE14" i="16"/>
  <c r="EF14" i="16"/>
  <c r="EG14" i="16"/>
  <c r="EH14" i="16"/>
  <c r="EI14" i="16"/>
  <c r="EJ14" i="16"/>
  <c r="EK14" i="16"/>
  <c r="EL14" i="16"/>
  <c r="EM14" i="16"/>
  <c r="EN14" i="16"/>
  <c r="EO14" i="16"/>
  <c r="EP14" i="16"/>
  <c r="EQ14" i="16"/>
  <c r="ER14" i="16"/>
  <c r="ES14" i="16"/>
  <c r="ET14" i="16"/>
  <c r="EU14" i="16"/>
  <c r="EV14" i="16"/>
  <c r="EW14" i="16"/>
  <c r="EX14" i="16"/>
  <c r="EY14" i="16"/>
  <c r="EZ14" i="16"/>
  <c r="AA15" i="16"/>
  <c r="AB15" i="16"/>
  <c r="AC15" i="16"/>
  <c r="AD15" i="16"/>
  <c r="AE15" i="16"/>
  <c r="AF15" i="16"/>
  <c r="AG15" i="16"/>
  <c r="AH15" i="16"/>
  <c r="AI15" i="16"/>
  <c r="AJ15" i="16"/>
  <c r="AK15" i="16"/>
  <c r="AL15" i="16"/>
  <c r="AM15" i="16"/>
  <c r="AN15" i="16"/>
  <c r="AO15" i="16"/>
  <c r="AP15" i="16"/>
  <c r="AQ15" i="16"/>
  <c r="AR15" i="16"/>
  <c r="AS15" i="16"/>
  <c r="AT15" i="16"/>
  <c r="AU15" i="16"/>
  <c r="AV15" i="16"/>
  <c r="AW15" i="16"/>
  <c r="AX15" i="16"/>
  <c r="AY15" i="16"/>
  <c r="AZ15" i="16"/>
  <c r="BA15" i="16"/>
  <c r="BB15" i="16"/>
  <c r="BC15" i="16"/>
  <c r="BD15" i="16"/>
  <c r="BE15" i="16"/>
  <c r="BF15" i="16"/>
  <c r="BG15" i="16"/>
  <c r="BH15" i="16"/>
  <c r="BI15" i="16"/>
  <c r="BJ15" i="16"/>
  <c r="BK15" i="16"/>
  <c r="BL15" i="16"/>
  <c r="BM15" i="16"/>
  <c r="BN15" i="16"/>
  <c r="BO15" i="16"/>
  <c r="BP15" i="16"/>
  <c r="BQ15" i="16"/>
  <c r="BR15" i="16"/>
  <c r="BS15" i="16"/>
  <c r="BT15" i="16"/>
  <c r="BU15" i="16"/>
  <c r="BV15" i="16"/>
  <c r="BW15" i="16"/>
  <c r="BX15" i="16"/>
  <c r="BY15" i="16"/>
  <c r="BZ15" i="16"/>
  <c r="CA15" i="16"/>
  <c r="CB15" i="16"/>
  <c r="CC15" i="16"/>
  <c r="CD15" i="16"/>
  <c r="CE15" i="16"/>
  <c r="CF15" i="16"/>
  <c r="CG15" i="16"/>
  <c r="CH15" i="16"/>
  <c r="CI15" i="16"/>
  <c r="CJ15" i="16"/>
  <c r="CK15" i="16"/>
  <c r="CL15" i="16"/>
  <c r="CM15" i="16"/>
  <c r="CN15" i="16"/>
  <c r="CO15" i="16"/>
  <c r="CP15" i="16"/>
  <c r="CQ15" i="16"/>
  <c r="CR15" i="16"/>
  <c r="CS15" i="16"/>
  <c r="CT15" i="16"/>
  <c r="CU15" i="16"/>
  <c r="CV15" i="16"/>
  <c r="CW15" i="16"/>
  <c r="CX15" i="16"/>
  <c r="CY15" i="16"/>
  <c r="CZ15" i="16"/>
  <c r="DA15" i="16"/>
  <c r="DB15" i="16"/>
  <c r="DC15" i="16"/>
  <c r="DD15" i="16"/>
  <c r="DE15" i="16"/>
  <c r="DF15" i="16"/>
  <c r="DG15" i="16"/>
  <c r="DH15" i="16"/>
  <c r="DI15" i="16"/>
  <c r="DJ15" i="16"/>
  <c r="DK15" i="16"/>
  <c r="DL15" i="16"/>
  <c r="DM15" i="16"/>
  <c r="DN15" i="16"/>
  <c r="DO15" i="16"/>
  <c r="DP15" i="16"/>
  <c r="DQ15" i="16"/>
  <c r="DR15" i="16"/>
  <c r="DS15" i="16"/>
  <c r="DT15" i="16"/>
  <c r="DU15" i="16"/>
  <c r="DV15" i="16"/>
  <c r="DW15" i="16"/>
  <c r="DX15" i="16"/>
  <c r="DY15" i="16"/>
  <c r="DZ15" i="16"/>
  <c r="EA15" i="16"/>
  <c r="EB15" i="16"/>
  <c r="EC15" i="16"/>
  <c r="ED15" i="16"/>
  <c r="EE15" i="16"/>
  <c r="EF15" i="16"/>
  <c r="EG15" i="16"/>
  <c r="EH15" i="16"/>
  <c r="EI15" i="16"/>
  <c r="EJ15" i="16"/>
  <c r="EK15" i="16"/>
  <c r="EL15" i="16"/>
  <c r="EM15" i="16"/>
  <c r="EN15" i="16"/>
  <c r="EO15" i="16"/>
  <c r="EP15" i="16"/>
  <c r="EQ15" i="16"/>
  <c r="ER15" i="16"/>
  <c r="ES15" i="16"/>
  <c r="ET15" i="16"/>
  <c r="EU15" i="16"/>
  <c r="EV15" i="16"/>
  <c r="EW15" i="16"/>
  <c r="EX15" i="16"/>
  <c r="EY15" i="16"/>
  <c r="EZ15" i="16"/>
  <c r="AA16" i="16"/>
  <c r="AB16" i="16"/>
  <c r="AC16" i="16"/>
  <c r="AD16" i="16"/>
  <c r="AE16" i="16"/>
  <c r="AF16" i="16"/>
  <c r="AG16" i="16"/>
  <c r="AH16" i="16"/>
  <c r="AI16" i="16"/>
  <c r="AJ16" i="16"/>
  <c r="AK16" i="16"/>
  <c r="AL16" i="16"/>
  <c r="AM16" i="16"/>
  <c r="AN16" i="16"/>
  <c r="AO16" i="16"/>
  <c r="AP16" i="16"/>
  <c r="AQ16" i="16"/>
  <c r="AR16" i="16"/>
  <c r="AS16" i="16"/>
  <c r="AT16" i="16"/>
  <c r="AU16" i="16"/>
  <c r="AV16" i="16"/>
  <c r="AW16" i="16"/>
  <c r="AX16" i="16"/>
  <c r="AY16" i="16"/>
  <c r="AZ16" i="16"/>
  <c r="BA16" i="16"/>
  <c r="BB16" i="16"/>
  <c r="BC16" i="16"/>
  <c r="BD16" i="16"/>
  <c r="BE16" i="16"/>
  <c r="BF16" i="16"/>
  <c r="BG16" i="16"/>
  <c r="BH16" i="16"/>
  <c r="BI16" i="16"/>
  <c r="BJ16" i="16"/>
  <c r="BK16" i="16"/>
  <c r="BL16" i="16"/>
  <c r="BM16" i="16"/>
  <c r="BN16" i="16"/>
  <c r="BO16" i="16"/>
  <c r="BP16" i="16"/>
  <c r="BQ16" i="16"/>
  <c r="BR16" i="16"/>
  <c r="BS16" i="16"/>
  <c r="BT16" i="16"/>
  <c r="BU16" i="16"/>
  <c r="BV16" i="16"/>
  <c r="BW16" i="16"/>
  <c r="BX16" i="16"/>
  <c r="BY16" i="16"/>
  <c r="BZ16" i="16"/>
  <c r="CA16" i="16"/>
  <c r="CB16" i="16"/>
  <c r="CC16" i="16"/>
  <c r="CD16" i="16"/>
  <c r="CE16" i="16"/>
  <c r="CF16" i="16"/>
  <c r="CG16" i="16"/>
  <c r="CH16" i="16"/>
  <c r="CI16" i="16"/>
  <c r="CJ16" i="16"/>
  <c r="CK16" i="16"/>
  <c r="CL16" i="16"/>
  <c r="CM16" i="16"/>
  <c r="CN16" i="16"/>
  <c r="CO16" i="16"/>
  <c r="CP16" i="16"/>
  <c r="CQ16" i="16"/>
  <c r="CR16" i="16"/>
  <c r="CS16" i="16"/>
  <c r="CT16" i="16"/>
  <c r="CU16" i="16"/>
  <c r="CV16" i="16"/>
  <c r="CW16" i="16"/>
  <c r="CX16" i="16"/>
  <c r="CY16" i="16"/>
  <c r="CZ16" i="16"/>
  <c r="DA16" i="16"/>
  <c r="DB16" i="16"/>
  <c r="DC16" i="16"/>
  <c r="DD16" i="16"/>
  <c r="DE16" i="16"/>
  <c r="DF16" i="16"/>
  <c r="DG16" i="16"/>
  <c r="DH16" i="16"/>
  <c r="DI16" i="16"/>
  <c r="DJ16" i="16"/>
  <c r="DK16" i="16"/>
  <c r="DL16" i="16"/>
  <c r="DM16" i="16"/>
  <c r="DN16" i="16"/>
  <c r="DO16" i="16"/>
  <c r="DP16" i="16"/>
  <c r="DQ16" i="16"/>
  <c r="DR16" i="16"/>
  <c r="DS16" i="16"/>
  <c r="DT16" i="16"/>
  <c r="DU16" i="16"/>
  <c r="DV16" i="16"/>
  <c r="DW16" i="16"/>
  <c r="DX16" i="16"/>
  <c r="DY16" i="16"/>
  <c r="DZ16" i="16"/>
  <c r="EA16" i="16"/>
  <c r="EB16" i="16"/>
  <c r="EC16" i="16"/>
  <c r="ED16" i="16"/>
  <c r="EE16" i="16"/>
  <c r="EF16" i="16"/>
  <c r="EG16" i="16"/>
  <c r="EH16" i="16"/>
  <c r="EI16" i="16"/>
  <c r="EJ16" i="16"/>
  <c r="EK16" i="16"/>
  <c r="EL16" i="16"/>
  <c r="EM16" i="16"/>
  <c r="EN16" i="16"/>
  <c r="EO16" i="16"/>
  <c r="EP16" i="16"/>
  <c r="EQ16" i="16"/>
  <c r="ER16" i="16"/>
  <c r="ES16" i="16"/>
  <c r="ET16" i="16"/>
  <c r="EU16" i="16"/>
  <c r="EV16" i="16"/>
  <c r="EW16" i="16"/>
  <c r="EX16" i="16"/>
  <c r="EY16" i="16"/>
  <c r="EZ16" i="16"/>
  <c r="AA17" i="16"/>
  <c r="AB17" i="16"/>
  <c r="AC17" i="16"/>
  <c r="AD17" i="16"/>
  <c r="AE17" i="16"/>
  <c r="AF17" i="16"/>
  <c r="AG17" i="16"/>
  <c r="AH17" i="16"/>
  <c r="AI17" i="16"/>
  <c r="AJ17" i="16"/>
  <c r="AK17" i="16"/>
  <c r="AL17" i="16"/>
  <c r="AM17" i="16"/>
  <c r="AN17" i="16"/>
  <c r="AO17" i="16"/>
  <c r="AP17" i="16"/>
  <c r="AQ17" i="16"/>
  <c r="AR17" i="16"/>
  <c r="AS17" i="16"/>
  <c r="AT17" i="16"/>
  <c r="AU17" i="16"/>
  <c r="AV17" i="16"/>
  <c r="AW17" i="16"/>
  <c r="AX17" i="16"/>
  <c r="AY17" i="16"/>
  <c r="AZ17" i="16"/>
  <c r="BA17" i="16"/>
  <c r="BB17" i="16"/>
  <c r="BC17" i="16"/>
  <c r="BD17" i="16"/>
  <c r="BE17" i="16"/>
  <c r="BF17" i="16"/>
  <c r="BG17" i="16"/>
  <c r="BH17" i="16"/>
  <c r="BI17" i="16"/>
  <c r="BJ17" i="16"/>
  <c r="BK17" i="16"/>
  <c r="BL17" i="16"/>
  <c r="BM17" i="16"/>
  <c r="BN17" i="16"/>
  <c r="BO17" i="16"/>
  <c r="BP17" i="16"/>
  <c r="BQ17" i="16"/>
  <c r="BR17" i="16"/>
  <c r="BS17" i="16"/>
  <c r="BT17" i="16"/>
  <c r="BU17" i="16"/>
  <c r="BV17" i="16"/>
  <c r="BW17" i="16"/>
  <c r="BX17" i="16"/>
  <c r="BY17" i="16"/>
  <c r="BZ17" i="16"/>
  <c r="CA17" i="16"/>
  <c r="CB17" i="16"/>
  <c r="CC17" i="16"/>
  <c r="CD17" i="16"/>
  <c r="CE17" i="16"/>
  <c r="CF17" i="16"/>
  <c r="CG17" i="16"/>
  <c r="CH17" i="16"/>
  <c r="CI17" i="16"/>
  <c r="CJ17" i="16"/>
  <c r="CK17" i="16"/>
  <c r="CL17" i="16"/>
  <c r="CM17" i="16"/>
  <c r="CN17" i="16"/>
  <c r="CO17" i="16"/>
  <c r="CP17" i="16"/>
  <c r="CQ17" i="16"/>
  <c r="CR17" i="16"/>
  <c r="CS17" i="16"/>
  <c r="CT17" i="16"/>
  <c r="CU17" i="16"/>
  <c r="CV17" i="16"/>
  <c r="CW17" i="16"/>
  <c r="CX17" i="16"/>
  <c r="CY17" i="16"/>
  <c r="CZ17" i="16"/>
  <c r="DA17" i="16"/>
  <c r="DB17" i="16"/>
  <c r="DC17" i="16"/>
  <c r="DD17" i="16"/>
  <c r="DE17" i="16"/>
  <c r="DF17" i="16"/>
  <c r="DG17" i="16"/>
  <c r="DH17" i="16"/>
  <c r="DI17" i="16"/>
  <c r="DJ17" i="16"/>
  <c r="DK17" i="16"/>
  <c r="DL17" i="16"/>
  <c r="DM17" i="16"/>
  <c r="DN17" i="16"/>
  <c r="DO17" i="16"/>
  <c r="DP17" i="16"/>
  <c r="DQ17" i="16"/>
  <c r="DR17" i="16"/>
  <c r="DS17" i="16"/>
  <c r="DT17" i="16"/>
  <c r="DU17" i="16"/>
  <c r="DV17" i="16"/>
  <c r="DW17" i="16"/>
  <c r="DX17" i="16"/>
  <c r="DY17" i="16"/>
  <c r="DZ17" i="16"/>
  <c r="EA17" i="16"/>
  <c r="EB17" i="16"/>
  <c r="EC17" i="16"/>
  <c r="ED17" i="16"/>
  <c r="EE17" i="16"/>
  <c r="EF17" i="16"/>
  <c r="EG17" i="16"/>
  <c r="EH17" i="16"/>
  <c r="EI17" i="16"/>
  <c r="EJ17" i="16"/>
  <c r="EK17" i="16"/>
  <c r="EL17" i="16"/>
  <c r="EM17" i="16"/>
  <c r="EN17" i="16"/>
  <c r="EO17" i="16"/>
  <c r="EP17" i="16"/>
  <c r="EQ17" i="16"/>
  <c r="ER17" i="16"/>
  <c r="ES17" i="16"/>
  <c r="ET17" i="16"/>
  <c r="EU17" i="16"/>
  <c r="EV17" i="16"/>
  <c r="EW17" i="16"/>
  <c r="EX17" i="16"/>
  <c r="EY17" i="16"/>
  <c r="EZ17" i="16"/>
  <c r="AA18" i="16"/>
  <c r="AB18" i="16"/>
  <c r="AC18" i="16"/>
  <c r="AD18" i="16"/>
  <c r="AE18" i="16"/>
  <c r="AF18" i="16"/>
  <c r="AG18" i="16"/>
  <c r="AH18" i="16"/>
  <c r="AI18" i="16"/>
  <c r="AJ18" i="16"/>
  <c r="AK18" i="16"/>
  <c r="AL18" i="16"/>
  <c r="AM18" i="16"/>
  <c r="AN18" i="16"/>
  <c r="AO18" i="16"/>
  <c r="AP18" i="16"/>
  <c r="AQ18" i="16"/>
  <c r="AR18" i="16"/>
  <c r="AS18" i="16"/>
  <c r="AT18" i="16"/>
  <c r="AU18" i="16"/>
  <c r="AV18" i="16"/>
  <c r="AW18" i="16"/>
  <c r="AX18" i="16"/>
  <c r="AY18" i="16"/>
  <c r="AZ18" i="16"/>
  <c r="BA18" i="16"/>
  <c r="BB18" i="16"/>
  <c r="BC18" i="16"/>
  <c r="BD18" i="16"/>
  <c r="BE18" i="16"/>
  <c r="BF18" i="16"/>
  <c r="BG18" i="16"/>
  <c r="BH18" i="16"/>
  <c r="BI18" i="16"/>
  <c r="BJ18" i="16"/>
  <c r="BK18" i="16"/>
  <c r="BL18" i="16"/>
  <c r="BM18" i="16"/>
  <c r="BN18" i="16"/>
  <c r="BO18" i="16"/>
  <c r="BP18" i="16"/>
  <c r="BQ18" i="16"/>
  <c r="BR18" i="16"/>
  <c r="BS18" i="16"/>
  <c r="BT18" i="16"/>
  <c r="BU18" i="16"/>
  <c r="BV18" i="16"/>
  <c r="BW18" i="16"/>
  <c r="BX18" i="16"/>
  <c r="BY18" i="16"/>
  <c r="BZ18" i="16"/>
  <c r="CA18" i="16"/>
  <c r="CB18" i="16"/>
  <c r="CC18" i="16"/>
  <c r="CD18" i="16"/>
  <c r="CE18" i="16"/>
  <c r="CF18" i="16"/>
  <c r="CG18" i="16"/>
  <c r="CH18" i="16"/>
  <c r="CI18" i="16"/>
  <c r="CJ18" i="16"/>
  <c r="CK18" i="16"/>
  <c r="CL18" i="16"/>
  <c r="CM18" i="16"/>
  <c r="CN18" i="16"/>
  <c r="CO18" i="16"/>
  <c r="CP18" i="16"/>
  <c r="CQ18" i="16"/>
  <c r="CR18" i="16"/>
  <c r="CS18" i="16"/>
  <c r="CT18" i="16"/>
  <c r="CU18" i="16"/>
  <c r="CV18" i="16"/>
  <c r="CW18" i="16"/>
  <c r="CX18" i="16"/>
  <c r="CY18" i="16"/>
  <c r="CZ18" i="16"/>
  <c r="DA18" i="16"/>
  <c r="DB18" i="16"/>
  <c r="DC18" i="16"/>
  <c r="DD18" i="16"/>
  <c r="DE18" i="16"/>
  <c r="DF18" i="16"/>
  <c r="DG18" i="16"/>
  <c r="DH18" i="16"/>
  <c r="DI18" i="16"/>
  <c r="DJ18" i="16"/>
  <c r="DK18" i="16"/>
  <c r="DL18" i="16"/>
  <c r="DM18" i="16"/>
  <c r="DN18" i="16"/>
  <c r="DO18" i="16"/>
  <c r="DP18" i="16"/>
  <c r="DQ18" i="16"/>
  <c r="DR18" i="16"/>
  <c r="DS18" i="16"/>
  <c r="DT18" i="16"/>
  <c r="DU18" i="16"/>
  <c r="DV18" i="16"/>
  <c r="DW18" i="16"/>
  <c r="DX18" i="16"/>
  <c r="DY18" i="16"/>
  <c r="DZ18" i="16"/>
  <c r="EA18" i="16"/>
  <c r="EB18" i="16"/>
  <c r="EC18" i="16"/>
  <c r="ED18" i="16"/>
  <c r="EE18" i="16"/>
  <c r="EF18" i="16"/>
  <c r="EG18" i="16"/>
  <c r="EH18" i="16"/>
  <c r="EI18" i="16"/>
  <c r="EJ18" i="16"/>
  <c r="EK18" i="16"/>
  <c r="EL18" i="16"/>
  <c r="EM18" i="16"/>
  <c r="EN18" i="16"/>
  <c r="EO18" i="16"/>
  <c r="EP18" i="16"/>
  <c r="EQ18" i="16"/>
  <c r="ER18" i="16"/>
  <c r="ES18" i="16"/>
  <c r="ET18" i="16"/>
  <c r="EU18" i="16"/>
  <c r="EV18" i="16"/>
  <c r="EW18" i="16"/>
  <c r="EX18" i="16"/>
  <c r="EY18" i="16"/>
  <c r="EZ18" i="16"/>
  <c r="AA19" i="16"/>
  <c r="AB19" i="16"/>
  <c r="AC19" i="16"/>
  <c r="AD19" i="16"/>
  <c r="AE19" i="16"/>
  <c r="AF19" i="16"/>
  <c r="AG19" i="16"/>
  <c r="AH19" i="16"/>
  <c r="AI19" i="16"/>
  <c r="AJ19" i="16"/>
  <c r="AK19" i="16"/>
  <c r="AL19" i="16"/>
  <c r="AM19" i="16"/>
  <c r="AN19" i="16"/>
  <c r="AO19" i="16"/>
  <c r="AP19" i="16"/>
  <c r="AQ19" i="16"/>
  <c r="AR19" i="16"/>
  <c r="AS19" i="16"/>
  <c r="AT19" i="16"/>
  <c r="AU19" i="16"/>
  <c r="AV19" i="16"/>
  <c r="AW19" i="16"/>
  <c r="AX19" i="16"/>
  <c r="AY19" i="16"/>
  <c r="AZ19" i="16"/>
  <c r="BA19" i="16"/>
  <c r="BB19" i="16"/>
  <c r="BC19" i="16"/>
  <c r="BD19" i="16"/>
  <c r="BE19" i="16"/>
  <c r="BF19" i="16"/>
  <c r="BG19" i="16"/>
  <c r="BH19" i="16"/>
  <c r="BI19" i="16"/>
  <c r="BJ19" i="16"/>
  <c r="BK19" i="16"/>
  <c r="BL19" i="16"/>
  <c r="BM19" i="16"/>
  <c r="BN19" i="16"/>
  <c r="BO19" i="16"/>
  <c r="BP19" i="16"/>
  <c r="BQ19" i="16"/>
  <c r="BR19" i="16"/>
  <c r="BS19" i="16"/>
  <c r="BT19" i="16"/>
  <c r="BU19" i="16"/>
  <c r="BV19" i="16"/>
  <c r="BW19" i="16"/>
  <c r="BX19" i="16"/>
  <c r="BY19" i="16"/>
  <c r="BZ19" i="16"/>
  <c r="CA19" i="16"/>
  <c r="CB19" i="16"/>
  <c r="CC19" i="16"/>
  <c r="CD19" i="16"/>
  <c r="CE19" i="16"/>
  <c r="CF19" i="16"/>
  <c r="CG19" i="16"/>
  <c r="CH19" i="16"/>
  <c r="CI19" i="16"/>
  <c r="CJ19" i="16"/>
  <c r="CK19" i="16"/>
  <c r="CL19" i="16"/>
  <c r="CM19" i="16"/>
  <c r="CN19" i="16"/>
  <c r="CO19" i="16"/>
  <c r="CP19" i="16"/>
  <c r="CQ19" i="16"/>
  <c r="CR19" i="16"/>
  <c r="CS19" i="16"/>
  <c r="CT19" i="16"/>
  <c r="CU19" i="16"/>
  <c r="CV19" i="16"/>
  <c r="CW19" i="16"/>
  <c r="CX19" i="16"/>
  <c r="CY19" i="16"/>
  <c r="CZ19" i="16"/>
  <c r="DA19" i="16"/>
  <c r="DB19" i="16"/>
  <c r="DC19" i="16"/>
  <c r="DD19" i="16"/>
  <c r="DE19" i="16"/>
  <c r="DF19" i="16"/>
  <c r="DG19" i="16"/>
  <c r="DH19" i="16"/>
  <c r="DI19" i="16"/>
  <c r="DJ19" i="16"/>
  <c r="DK19" i="16"/>
  <c r="DL19" i="16"/>
  <c r="DM19" i="16"/>
  <c r="DN19" i="16"/>
  <c r="DO19" i="16"/>
  <c r="DP19" i="16"/>
  <c r="DQ19" i="16"/>
  <c r="DR19" i="16"/>
  <c r="DS19" i="16"/>
  <c r="DT19" i="16"/>
  <c r="DU19" i="16"/>
  <c r="DV19" i="16"/>
  <c r="DW19" i="16"/>
  <c r="DX19" i="16"/>
  <c r="DY19" i="16"/>
  <c r="DZ19" i="16"/>
  <c r="EA19" i="16"/>
  <c r="EB19" i="16"/>
  <c r="EC19" i="16"/>
  <c r="ED19" i="16"/>
  <c r="EE19" i="16"/>
  <c r="EF19" i="16"/>
  <c r="EG19" i="16"/>
  <c r="EH19" i="16"/>
  <c r="EI19" i="16"/>
  <c r="EJ19" i="16"/>
  <c r="EK19" i="16"/>
  <c r="EL19" i="16"/>
  <c r="EM19" i="16"/>
  <c r="EN19" i="16"/>
  <c r="EO19" i="16"/>
  <c r="EP19" i="16"/>
  <c r="EQ19" i="16"/>
  <c r="ER19" i="16"/>
  <c r="ES19" i="16"/>
  <c r="ET19" i="16"/>
  <c r="EU19" i="16"/>
  <c r="EV19" i="16"/>
  <c r="EW19" i="16"/>
  <c r="EX19" i="16"/>
  <c r="EY19" i="16"/>
  <c r="EZ19" i="16"/>
  <c r="AA20" i="16"/>
  <c r="AB20" i="16"/>
  <c r="AC20" i="16"/>
  <c r="AD20" i="16"/>
  <c r="AE20" i="16"/>
  <c r="AF20" i="16"/>
  <c r="AG20" i="16"/>
  <c r="AH20" i="16"/>
  <c r="AI20" i="16"/>
  <c r="AJ20" i="16"/>
  <c r="AK20" i="16"/>
  <c r="AL20" i="16"/>
  <c r="AM20" i="16"/>
  <c r="AN20" i="16"/>
  <c r="AO20" i="16"/>
  <c r="AP20" i="16"/>
  <c r="AQ20" i="16"/>
  <c r="AR20" i="16"/>
  <c r="AS20" i="16"/>
  <c r="AT20" i="16"/>
  <c r="AU20" i="16"/>
  <c r="AV20" i="16"/>
  <c r="AW20" i="16"/>
  <c r="AX20" i="16"/>
  <c r="AY20" i="16"/>
  <c r="AZ20" i="16"/>
  <c r="BA20" i="16"/>
  <c r="BB20" i="16"/>
  <c r="BC20" i="16"/>
  <c r="BD20" i="16"/>
  <c r="BE20" i="16"/>
  <c r="BF20" i="16"/>
  <c r="BG20" i="16"/>
  <c r="BH20" i="16"/>
  <c r="BI20" i="16"/>
  <c r="BJ20" i="16"/>
  <c r="BK20" i="16"/>
  <c r="BL20" i="16"/>
  <c r="BM20" i="16"/>
  <c r="BN20" i="16"/>
  <c r="BO20" i="16"/>
  <c r="BP20" i="16"/>
  <c r="BQ20" i="16"/>
  <c r="BR20" i="16"/>
  <c r="BS20" i="16"/>
  <c r="BT20" i="16"/>
  <c r="BU20" i="16"/>
  <c r="BV20" i="16"/>
  <c r="BW20" i="16"/>
  <c r="BX20" i="16"/>
  <c r="BY20" i="16"/>
  <c r="BZ20" i="16"/>
  <c r="CA20" i="16"/>
  <c r="CB20" i="16"/>
  <c r="CC20" i="16"/>
  <c r="CD20" i="16"/>
  <c r="CE20" i="16"/>
  <c r="CF20" i="16"/>
  <c r="CG20" i="16"/>
  <c r="CH20" i="16"/>
  <c r="CI20" i="16"/>
  <c r="CJ20" i="16"/>
  <c r="CK20" i="16"/>
  <c r="CL20" i="16"/>
  <c r="CM20" i="16"/>
  <c r="CN20" i="16"/>
  <c r="CO20" i="16"/>
  <c r="CP20" i="16"/>
  <c r="CQ20" i="16"/>
  <c r="CR20" i="16"/>
  <c r="CS20" i="16"/>
  <c r="CT20" i="16"/>
  <c r="CU20" i="16"/>
  <c r="CV20" i="16"/>
  <c r="CW20" i="16"/>
  <c r="CX20" i="16"/>
  <c r="CY20" i="16"/>
  <c r="CZ20" i="16"/>
  <c r="DA20" i="16"/>
  <c r="DB20" i="16"/>
  <c r="DC20" i="16"/>
  <c r="DD20" i="16"/>
  <c r="DE20" i="16"/>
  <c r="DF20" i="16"/>
  <c r="DG20" i="16"/>
  <c r="DH20" i="16"/>
  <c r="DI20" i="16"/>
  <c r="DJ20" i="16"/>
  <c r="DK20" i="16"/>
  <c r="DL20" i="16"/>
  <c r="DM20" i="16"/>
  <c r="DN20" i="16"/>
  <c r="DO20" i="16"/>
  <c r="DP20" i="16"/>
  <c r="DQ20" i="16"/>
  <c r="DR20" i="16"/>
  <c r="DS20" i="16"/>
  <c r="DT20" i="16"/>
  <c r="DU20" i="16"/>
  <c r="DV20" i="16"/>
  <c r="DW20" i="16"/>
  <c r="DX20" i="16"/>
  <c r="DY20" i="16"/>
  <c r="DZ20" i="16"/>
  <c r="EA20" i="16"/>
  <c r="EB20" i="16"/>
  <c r="EC20" i="16"/>
  <c r="ED20" i="16"/>
  <c r="EE20" i="16"/>
  <c r="EF20" i="16"/>
  <c r="EG20" i="16"/>
  <c r="EH20" i="16"/>
  <c r="EI20" i="16"/>
  <c r="EJ20" i="16"/>
  <c r="EK20" i="16"/>
  <c r="EL20" i="16"/>
  <c r="EM20" i="16"/>
  <c r="EN20" i="16"/>
  <c r="EO20" i="16"/>
  <c r="EP20" i="16"/>
  <c r="EQ20" i="16"/>
  <c r="ER20" i="16"/>
  <c r="ES20" i="16"/>
  <c r="ET20" i="16"/>
  <c r="EU20" i="16"/>
  <c r="EV20" i="16"/>
  <c r="EW20" i="16"/>
  <c r="EX20" i="16"/>
  <c r="EY20" i="16"/>
  <c r="EZ20" i="16"/>
  <c r="AA21" i="16"/>
  <c r="AB21" i="16"/>
  <c r="AC21" i="16"/>
  <c r="AD21" i="16"/>
  <c r="AE21" i="16"/>
  <c r="AF21" i="16"/>
  <c r="AG21" i="16"/>
  <c r="AH21" i="16"/>
  <c r="AI21" i="16"/>
  <c r="AJ21" i="16"/>
  <c r="AK21" i="16"/>
  <c r="AL21" i="16"/>
  <c r="AM21" i="16"/>
  <c r="AN21" i="16"/>
  <c r="AO21" i="16"/>
  <c r="AP21" i="16"/>
  <c r="AQ21" i="16"/>
  <c r="AR21" i="16"/>
  <c r="AS21" i="16"/>
  <c r="AT21" i="16"/>
  <c r="AU21" i="16"/>
  <c r="AV21" i="16"/>
  <c r="AW21" i="16"/>
  <c r="AX21" i="16"/>
  <c r="AY21" i="16"/>
  <c r="AZ21" i="16"/>
  <c r="BA21" i="16"/>
  <c r="BB21" i="16"/>
  <c r="BC21" i="16"/>
  <c r="BD21" i="16"/>
  <c r="BE21" i="16"/>
  <c r="BF21" i="16"/>
  <c r="BG21" i="16"/>
  <c r="BH21" i="16"/>
  <c r="BI21" i="16"/>
  <c r="BJ21" i="16"/>
  <c r="BK21" i="16"/>
  <c r="BL21" i="16"/>
  <c r="BM21" i="16"/>
  <c r="BN21" i="16"/>
  <c r="BO21" i="16"/>
  <c r="BP21" i="16"/>
  <c r="BQ21" i="16"/>
  <c r="BR21" i="16"/>
  <c r="BS21" i="16"/>
  <c r="BT21" i="16"/>
  <c r="BU21" i="16"/>
  <c r="BV21" i="16"/>
  <c r="BW21" i="16"/>
  <c r="BX21" i="16"/>
  <c r="BY21" i="16"/>
  <c r="BZ21" i="16"/>
  <c r="CA21" i="16"/>
  <c r="CB21" i="16"/>
  <c r="CC21" i="16"/>
  <c r="CD21" i="16"/>
  <c r="CE21" i="16"/>
  <c r="CF21" i="16"/>
  <c r="CG21" i="16"/>
  <c r="CH21" i="16"/>
  <c r="CI21" i="16"/>
  <c r="CJ21" i="16"/>
  <c r="CK21" i="16"/>
  <c r="CL21" i="16"/>
  <c r="CM21" i="16"/>
  <c r="CN21" i="16"/>
  <c r="CO21" i="16"/>
  <c r="CP21" i="16"/>
  <c r="CQ21" i="16"/>
  <c r="CR21" i="16"/>
  <c r="CS21" i="16"/>
  <c r="CT21" i="16"/>
  <c r="CU21" i="16"/>
  <c r="CV21" i="16"/>
  <c r="CW21" i="16"/>
  <c r="CX21" i="16"/>
  <c r="CY21" i="16"/>
  <c r="CZ21" i="16"/>
  <c r="DA21" i="16"/>
  <c r="DB21" i="16"/>
  <c r="DC21" i="16"/>
  <c r="DD21" i="16"/>
  <c r="DE21" i="16"/>
  <c r="DF21" i="16"/>
  <c r="DG21" i="16"/>
  <c r="DH21" i="16"/>
  <c r="DI21" i="16"/>
  <c r="DJ21" i="16"/>
  <c r="DK21" i="16"/>
  <c r="DL21" i="16"/>
  <c r="DM21" i="16"/>
  <c r="DN21" i="16"/>
  <c r="DO21" i="16"/>
  <c r="DP21" i="16"/>
  <c r="DQ21" i="16"/>
  <c r="DR21" i="16"/>
  <c r="DS21" i="16"/>
  <c r="DT21" i="16"/>
  <c r="DU21" i="16"/>
  <c r="DV21" i="16"/>
  <c r="DW21" i="16"/>
  <c r="DX21" i="16"/>
  <c r="DY21" i="16"/>
  <c r="DZ21" i="16"/>
  <c r="EA21" i="16"/>
  <c r="EB21" i="16"/>
  <c r="EC21" i="16"/>
  <c r="ED21" i="16"/>
  <c r="EE21" i="16"/>
  <c r="EF21" i="16"/>
  <c r="EG21" i="16"/>
  <c r="EH21" i="16"/>
  <c r="EI21" i="16"/>
  <c r="EJ21" i="16"/>
  <c r="EK21" i="16"/>
  <c r="EL21" i="16"/>
  <c r="EM21" i="16"/>
  <c r="EN21" i="16"/>
  <c r="EO21" i="16"/>
  <c r="EP21" i="16"/>
  <c r="EQ21" i="16"/>
  <c r="ER21" i="16"/>
  <c r="ES21" i="16"/>
  <c r="ET21" i="16"/>
  <c r="EU21" i="16"/>
  <c r="EV21" i="16"/>
  <c r="EW21" i="16"/>
  <c r="EX21" i="16"/>
  <c r="EY21" i="16"/>
  <c r="EZ21" i="16"/>
  <c r="AA22" i="16"/>
  <c r="AB22" i="16"/>
  <c r="AC22" i="16"/>
  <c r="AD22" i="16"/>
  <c r="AE22" i="16"/>
  <c r="AF22" i="16"/>
  <c r="AG22" i="16"/>
  <c r="AH22" i="16"/>
  <c r="AI22" i="16"/>
  <c r="AJ22" i="16"/>
  <c r="AK22" i="16"/>
  <c r="AL22" i="16"/>
  <c r="AM22" i="16"/>
  <c r="AN22" i="16"/>
  <c r="AO22" i="16"/>
  <c r="AP22" i="16"/>
  <c r="AQ22" i="16"/>
  <c r="AR22" i="16"/>
  <c r="AS22" i="16"/>
  <c r="AT22" i="16"/>
  <c r="AU22" i="16"/>
  <c r="AV22" i="16"/>
  <c r="AW22" i="16"/>
  <c r="AX22" i="16"/>
  <c r="AY22" i="16"/>
  <c r="AZ22" i="16"/>
  <c r="BA22" i="16"/>
  <c r="BB22" i="16"/>
  <c r="BC22" i="16"/>
  <c r="BD22" i="16"/>
  <c r="BE22" i="16"/>
  <c r="BF22" i="16"/>
  <c r="BG22" i="16"/>
  <c r="BH22" i="16"/>
  <c r="BI22" i="16"/>
  <c r="BJ22" i="16"/>
  <c r="BK22" i="16"/>
  <c r="BL22" i="16"/>
  <c r="BM22" i="16"/>
  <c r="BN22" i="16"/>
  <c r="BO22" i="16"/>
  <c r="BP22" i="16"/>
  <c r="BQ22" i="16"/>
  <c r="BR22" i="16"/>
  <c r="BS22" i="16"/>
  <c r="BT22" i="16"/>
  <c r="BU22" i="16"/>
  <c r="BV22" i="16"/>
  <c r="BW22" i="16"/>
  <c r="BX22" i="16"/>
  <c r="BY22" i="16"/>
  <c r="BZ22" i="16"/>
  <c r="CA22" i="16"/>
  <c r="CB22" i="16"/>
  <c r="CC22" i="16"/>
  <c r="CD22" i="16"/>
  <c r="CE22" i="16"/>
  <c r="CF22" i="16"/>
  <c r="CG22" i="16"/>
  <c r="CH22" i="16"/>
  <c r="CI22" i="16"/>
  <c r="CJ22" i="16"/>
  <c r="CK22" i="16"/>
  <c r="CL22" i="16"/>
  <c r="CM22" i="16"/>
  <c r="CN22" i="16"/>
  <c r="CO22" i="16"/>
  <c r="CP22" i="16"/>
  <c r="CQ22" i="16"/>
  <c r="CR22" i="16"/>
  <c r="CS22" i="16"/>
  <c r="CT22" i="16"/>
  <c r="CU22" i="16"/>
  <c r="CV22" i="16"/>
  <c r="CW22" i="16"/>
  <c r="CX22" i="16"/>
  <c r="CY22" i="16"/>
  <c r="CZ22" i="16"/>
  <c r="DA22" i="16"/>
  <c r="DB22" i="16"/>
  <c r="DC22" i="16"/>
  <c r="DD22" i="16"/>
  <c r="DE22" i="16"/>
  <c r="DF22" i="16"/>
  <c r="DG22" i="16"/>
  <c r="DH22" i="16"/>
  <c r="DI22" i="16"/>
  <c r="DJ22" i="16"/>
  <c r="DK22" i="16"/>
  <c r="DL22" i="16"/>
  <c r="DM22" i="16"/>
  <c r="DN22" i="16"/>
  <c r="DO22" i="16"/>
  <c r="DP22" i="16"/>
  <c r="DQ22" i="16"/>
  <c r="DR22" i="16"/>
  <c r="DS22" i="16"/>
  <c r="DT22" i="16"/>
  <c r="DU22" i="16"/>
  <c r="DV22" i="16"/>
  <c r="DW22" i="16"/>
  <c r="DX22" i="16"/>
  <c r="DY22" i="16"/>
  <c r="DZ22" i="16"/>
  <c r="EA22" i="16"/>
  <c r="EB22" i="16"/>
  <c r="EC22" i="16"/>
  <c r="ED22" i="16"/>
  <c r="EE22" i="16"/>
  <c r="EF22" i="16"/>
  <c r="EG22" i="16"/>
  <c r="EH22" i="16"/>
  <c r="EI22" i="16"/>
  <c r="EJ22" i="16"/>
  <c r="EK22" i="16"/>
  <c r="EL22" i="16"/>
  <c r="EM22" i="16"/>
  <c r="EN22" i="16"/>
  <c r="EO22" i="16"/>
  <c r="EP22" i="16"/>
  <c r="EQ22" i="16"/>
  <c r="ER22" i="16"/>
  <c r="ES22" i="16"/>
  <c r="ET22" i="16"/>
  <c r="EU22" i="16"/>
  <c r="EV22" i="16"/>
  <c r="EW22" i="16"/>
  <c r="EX22" i="16"/>
  <c r="EY22" i="16"/>
  <c r="EZ22" i="16"/>
  <c r="AA23" i="16"/>
  <c r="AB23" i="16"/>
  <c r="AC23" i="16"/>
  <c r="AD23" i="16"/>
  <c r="AE23" i="16"/>
  <c r="AF23" i="16"/>
  <c r="AG23" i="16"/>
  <c r="AH23" i="16"/>
  <c r="AI23" i="16"/>
  <c r="AJ23" i="16"/>
  <c r="AK23" i="16"/>
  <c r="AL23" i="16"/>
  <c r="AM23" i="16"/>
  <c r="AN23" i="16"/>
  <c r="AO23" i="16"/>
  <c r="AP23" i="16"/>
  <c r="AQ23" i="16"/>
  <c r="AR23" i="16"/>
  <c r="AS23" i="16"/>
  <c r="AT23" i="16"/>
  <c r="AU23" i="16"/>
  <c r="AV23" i="16"/>
  <c r="AW23" i="16"/>
  <c r="AX23" i="16"/>
  <c r="AY23" i="16"/>
  <c r="AZ23" i="16"/>
  <c r="BA23" i="16"/>
  <c r="BB23" i="16"/>
  <c r="BC23" i="16"/>
  <c r="BD23" i="16"/>
  <c r="BE23" i="16"/>
  <c r="BF23" i="16"/>
  <c r="BG23" i="16"/>
  <c r="BH23" i="16"/>
  <c r="BI23" i="16"/>
  <c r="BJ23" i="16"/>
  <c r="BK23" i="16"/>
  <c r="BL23" i="16"/>
  <c r="BM23" i="16"/>
  <c r="BN23" i="16"/>
  <c r="BO23" i="16"/>
  <c r="BP23" i="16"/>
  <c r="BQ23" i="16"/>
  <c r="BR23" i="16"/>
  <c r="BS23" i="16"/>
  <c r="BT23" i="16"/>
  <c r="BU23" i="16"/>
  <c r="BV23" i="16"/>
  <c r="BW23" i="16"/>
  <c r="BX23" i="16"/>
  <c r="BY23" i="16"/>
  <c r="BZ23" i="16"/>
  <c r="CA23" i="16"/>
  <c r="CB23" i="16"/>
  <c r="CC23" i="16"/>
  <c r="CD23" i="16"/>
  <c r="CE23" i="16"/>
  <c r="CF23" i="16"/>
  <c r="CG23" i="16"/>
  <c r="CH23" i="16"/>
  <c r="CI23" i="16"/>
  <c r="CJ23" i="16"/>
  <c r="CK23" i="16"/>
  <c r="CL23" i="16"/>
  <c r="CM23" i="16"/>
  <c r="CN23" i="16"/>
  <c r="CO23" i="16"/>
  <c r="CP23" i="16"/>
  <c r="CQ23" i="16"/>
  <c r="CR23" i="16"/>
  <c r="CS23" i="16"/>
  <c r="CT23" i="16"/>
  <c r="CU23" i="16"/>
  <c r="CV23" i="16"/>
  <c r="CW23" i="16"/>
  <c r="CX23" i="16"/>
  <c r="CY23" i="16"/>
  <c r="CZ23" i="16"/>
  <c r="DA23" i="16"/>
  <c r="DB23" i="16"/>
  <c r="DC23" i="16"/>
  <c r="DD23" i="16"/>
  <c r="DE23" i="16"/>
  <c r="DF23" i="16"/>
  <c r="DG23" i="16"/>
  <c r="DH23" i="16"/>
  <c r="DI23" i="16"/>
  <c r="DJ23" i="16"/>
  <c r="DK23" i="16"/>
  <c r="DL23" i="16"/>
  <c r="DM23" i="16"/>
  <c r="DN23" i="16"/>
  <c r="DO23" i="16"/>
  <c r="DP23" i="16"/>
  <c r="DQ23" i="16"/>
  <c r="DR23" i="16"/>
  <c r="DS23" i="16"/>
  <c r="DT23" i="16"/>
  <c r="DU23" i="16"/>
  <c r="DV23" i="16"/>
  <c r="DW23" i="16"/>
  <c r="DX23" i="16"/>
  <c r="DY23" i="16"/>
  <c r="DZ23" i="16"/>
  <c r="EA23" i="16"/>
  <c r="EB23" i="16"/>
  <c r="EC23" i="16"/>
  <c r="ED23" i="16"/>
  <c r="EE23" i="16"/>
  <c r="EF23" i="16"/>
  <c r="EG23" i="16"/>
  <c r="EH23" i="16"/>
  <c r="EI23" i="16"/>
  <c r="EJ23" i="16"/>
  <c r="EK23" i="16"/>
  <c r="EL23" i="16"/>
  <c r="EM23" i="16"/>
  <c r="EN23" i="16"/>
  <c r="EO23" i="16"/>
  <c r="EP23" i="16"/>
  <c r="EQ23" i="16"/>
  <c r="ER23" i="16"/>
  <c r="ES23" i="16"/>
  <c r="ET23" i="16"/>
  <c r="EU23" i="16"/>
  <c r="EV23" i="16"/>
  <c r="EW23" i="16"/>
  <c r="EX23" i="16"/>
  <c r="EY23" i="16"/>
  <c r="EZ23" i="16"/>
  <c r="AA24" i="16"/>
  <c r="AB24" i="16"/>
  <c r="AC24" i="16"/>
  <c r="AD24" i="16"/>
  <c r="AE24" i="16"/>
  <c r="AF24" i="16"/>
  <c r="AG24" i="16"/>
  <c r="AH24" i="16"/>
  <c r="AI24" i="16"/>
  <c r="AJ24" i="16"/>
  <c r="AK24" i="16"/>
  <c r="AL24" i="16"/>
  <c r="AM24" i="16"/>
  <c r="AN24" i="16"/>
  <c r="AO24" i="16"/>
  <c r="AP24" i="16"/>
  <c r="AQ24" i="16"/>
  <c r="AR24" i="16"/>
  <c r="AS24" i="16"/>
  <c r="AT24" i="16"/>
  <c r="AU24" i="16"/>
  <c r="AV24" i="16"/>
  <c r="AW24" i="16"/>
  <c r="AX24" i="16"/>
  <c r="AY24" i="16"/>
  <c r="AZ24" i="16"/>
  <c r="BA24" i="16"/>
  <c r="BB24" i="16"/>
  <c r="BC24" i="16"/>
  <c r="BD24" i="16"/>
  <c r="BE24" i="16"/>
  <c r="BF24" i="16"/>
  <c r="BG24" i="16"/>
  <c r="BH24" i="16"/>
  <c r="BI24" i="16"/>
  <c r="BJ24" i="16"/>
  <c r="BK24" i="16"/>
  <c r="BL24" i="16"/>
  <c r="BM24" i="16"/>
  <c r="BN24" i="16"/>
  <c r="BO24" i="16"/>
  <c r="BP24" i="16"/>
  <c r="BQ24" i="16"/>
  <c r="BR24" i="16"/>
  <c r="BS24" i="16"/>
  <c r="BT24" i="16"/>
  <c r="BU24" i="16"/>
  <c r="BV24" i="16"/>
  <c r="BW24" i="16"/>
  <c r="BX24" i="16"/>
  <c r="BY24" i="16"/>
  <c r="BZ24" i="16"/>
  <c r="CA24" i="16"/>
  <c r="CB24" i="16"/>
  <c r="CC24" i="16"/>
  <c r="CD24" i="16"/>
  <c r="CE24" i="16"/>
  <c r="CF24" i="16"/>
  <c r="CG24" i="16"/>
  <c r="CH24" i="16"/>
  <c r="CI24" i="16"/>
  <c r="CJ24" i="16"/>
  <c r="CK24" i="16"/>
  <c r="CL24" i="16"/>
  <c r="CM24" i="16"/>
  <c r="CN24" i="16"/>
  <c r="CO24" i="16"/>
  <c r="CP24" i="16"/>
  <c r="CQ24" i="16"/>
  <c r="CR24" i="16"/>
  <c r="CS24" i="16"/>
  <c r="CT24" i="16"/>
  <c r="CU24" i="16"/>
  <c r="CV24" i="16"/>
  <c r="CW24" i="16"/>
  <c r="CX24" i="16"/>
  <c r="CY24" i="16"/>
  <c r="CZ24" i="16"/>
  <c r="DA24" i="16"/>
  <c r="DB24" i="16"/>
  <c r="DC24" i="16"/>
  <c r="DD24" i="16"/>
  <c r="DE24" i="16"/>
  <c r="DF24" i="16"/>
  <c r="DG24" i="16"/>
  <c r="DH24" i="16"/>
  <c r="DI24" i="16"/>
  <c r="DJ24" i="16"/>
  <c r="DK24" i="16"/>
  <c r="DL24" i="16"/>
  <c r="DM24" i="16"/>
  <c r="DN24" i="16"/>
  <c r="DO24" i="16"/>
  <c r="DP24" i="16"/>
  <c r="DQ24" i="16"/>
  <c r="DR24" i="16"/>
  <c r="DS24" i="16"/>
  <c r="DT24" i="16"/>
  <c r="DU24" i="16"/>
  <c r="DV24" i="16"/>
  <c r="DW24" i="16"/>
  <c r="DX24" i="16"/>
  <c r="DY24" i="16"/>
  <c r="DZ24" i="16"/>
  <c r="EA24" i="16"/>
  <c r="EB24" i="16"/>
  <c r="EC24" i="16"/>
  <c r="ED24" i="16"/>
  <c r="EE24" i="16"/>
  <c r="EF24" i="16"/>
  <c r="EG24" i="16"/>
  <c r="EH24" i="16"/>
  <c r="EI24" i="16"/>
  <c r="EJ24" i="16"/>
  <c r="EK24" i="16"/>
  <c r="EL24" i="16"/>
  <c r="EM24" i="16"/>
  <c r="EN24" i="16"/>
  <c r="EO24" i="16"/>
  <c r="EP24" i="16"/>
  <c r="EQ24" i="16"/>
  <c r="ER24" i="16"/>
  <c r="ES24" i="16"/>
  <c r="ET24" i="16"/>
  <c r="EU24" i="16"/>
  <c r="EV24" i="16"/>
  <c r="EW24" i="16"/>
  <c r="EX24" i="16"/>
  <c r="EY24" i="16"/>
  <c r="EZ24" i="16"/>
  <c r="AA25" i="16"/>
  <c r="AB25" i="16"/>
  <c r="AC25" i="16"/>
  <c r="AD25" i="16"/>
  <c r="AE25" i="16"/>
  <c r="AF25" i="16"/>
  <c r="AG25" i="16"/>
  <c r="AH25" i="16"/>
  <c r="AI25" i="16"/>
  <c r="AJ25" i="16"/>
  <c r="AK25" i="16"/>
  <c r="AL25" i="16"/>
  <c r="AM25" i="16"/>
  <c r="AN25" i="16"/>
  <c r="AO25" i="16"/>
  <c r="AP25" i="16"/>
  <c r="AQ25" i="16"/>
  <c r="AR25" i="16"/>
  <c r="AS25" i="16"/>
  <c r="AT25" i="16"/>
  <c r="AU25" i="16"/>
  <c r="AV25" i="16"/>
  <c r="AW25" i="16"/>
  <c r="AX25" i="16"/>
  <c r="AY25" i="16"/>
  <c r="AZ25" i="16"/>
  <c r="BA25" i="16"/>
  <c r="BB25" i="16"/>
  <c r="BC25" i="16"/>
  <c r="BD25" i="16"/>
  <c r="BE25" i="16"/>
  <c r="BF25" i="16"/>
  <c r="BG25" i="16"/>
  <c r="BH25" i="16"/>
  <c r="BI25" i="16"/>
  <c r="BJ25" i="16"/>
  <c r="BK25" i="16"/>
  <c r="BL25" i="16"/>
  <c r="BM25" i="16"/>
  <c r="BN25" i="16"/>
  <c r="BO25" i="16"/>
  <c r="BP25" i="16"/>
  <c r="BQ25" i="16"/>
  <c r="BR25" i="16"/>
  <c r="BS25" i="16"/>
  <c r="BT25" i="16"/>
  <c r="BU25" i="16"/>
  <c r="BV25" i="16"/>
  <c r="BW25" i="16"/>
  <c r="BX25" i="16"/>
  <c r="BY25" i="16"/>
  <c r="BZ25" i="16"/>
  <c r="CA25" i="16"/>
  <c r="CB25" i="16"/>
  <c r="CC25" i="16"/>
  <c r="CD25" i="16"/>
  <c r="CE25" i="16"/>
  <c r="CF25" i="16"/>
  <c r="CG25" i="16"/>
  <c r="CH25" i="16"/>
  <c r="CI25" i="16"/>
  <c r="CJ25" i="16"/>
  <c r="CK25" i="16"/>
  <c r="CL25" i="16"/>
  <c r="CM25" i="16"/>
  <c r="CN25" i="16"/>
  <c r="CO25" i="16"/>
  <c r="CP25" i="16"/>
  <c r="CQ25" i="16"/>
  <c r="CR25" i="16"/>
  <c r="CS25" i="16"/>
  <c r="CT25" i="16"/>
  <c r="CU25" i="16"/>
  <c r="CV25" i="16"/>
  <c r="CW25" i="16"/>
  <c r="CX25" i="16"/>
  <c r="CY25" i="16"/>
  <c r="CZ25" i="16"/>
  <c r="DA25" i="16"/>
  <c r="DB25" i="16"/>
  <c r="DC25" i="16"/>
  <c r="DD25" i="16"/>
  <c r="DE25" i="16"/>
  <c r="DF25" i="16"/>
  <c r="DG25" i="16"/>
  <c r="DH25" i="16"/>
  <c r="DI25" i="16"/>
  <c r="DJ25" i="16"/>
  <c r="DK25" i="16"/>
  <c r="DL25" i="16"/>
  <c r="DM25" i="16"/>
  <c r="DN25" i="16"/>
  <c r="DO25" i="16"/>
  <c r="DP25" i="16"/>
  <c r="DQ25" i="16"/>
  <c r="DR25" i="16"/>
  <c r="DS25" i="16"/>
  <c r="DT25" i="16"/>
  <c r="DU25" i="16"/>
  <c r="DV25" i="16"/>
  <c r="DW25" i="16"/>
  <c r="DX25" i="16"/>
  <c r="DY25" i="16"/>
  <c r="DZ25" i="16"/>
  <c r="EA25" i="16"/>
  <c r="EB25" i="16"/>
  <c r="EC25" i="16"/>
  <c r="ED25" i="16"/>
  <c r="EE25" i="16"/>
  <c r="EF25" i="16"/>
  <c r="EG25" i="16"/>
  <c r="EH25" i="16"/>
  <c r="EI25" i="16"/>
  <c r="EJ25" i="16"/>
  <c r="EK25" i="16"/>
  <c r="EL25" i="16"/>
  <c r="EM25" i="16"/>
  <c r="EN25" i="16"/>
  <c r="EO25" i="16"/>
  <c r="EP25" i="16"/>
  <c r="EQ25" i="16"/>
  <c r="ER25" i="16"/>
  <c r="ES25" i="16"/>
  <c r="ET25" i="16"/>
  <c r="EU25" i="16"/>
  <c r="EV25" i="16"/>
  <c r="EW25" i="16"/>
  <c r="EX25" i="16"/>
  <c r="EY25" i="16"/>
  <c r="EZ25" i="16"/>
  <c r="AA26" i="16"/>
  <c r="AB26" i="16"/>
  <c r="AC26" i="16"/>
  <c r="AD26" i="16"/>
  <c r="AE26" i="16"/>
  <c r="AF26" i="16"/>
  <c r="AG26" i="16"/>
  <c r="AH26" i="16"/>
  <c r="AI26" i="16"/>
  <c r="AJ26" i="16"/>
  <c r="AK26" i="16"/>
  <c r="AL26" i="16"/>
  <c r="AM26" i="16"/>
  <c r="AN26" i="16"/>
  <c r="AO26" i="16"/>
  <c r="AP26" i="16"/>
  <c r="AQ26" i="16"/>
  <c r="AR26" i="16"/>
  <c r="AS26" i="16"/>
  <c r="AT26" i="16"/>
  <c r="AU26" i="16"/>
  <c r="AV26" i="16"/>
  <c r="AW26" i="16"/>
  <c r="AX26" i="16"/>
  <c r="AY26" i="16"/>
  <c r="AZ26" i="16"/>
  <c r="BA26" i="16"/>
  <c r="BB26" i="16"/>
  <c r="BC26" i="16"/>
  <c r="BD26" i="16"/>
  <c r="BE26" i="16"/>
  <c r="BF26" i="16"/>
  <c r="BG26" i="16"/>
  <c r="BH26" i="16"/>
  <c r="BI26" i="16"/>
  <c r="BJ26" i="16"/>
  <c r="BK26" i="16"/>
  <c r="BL26" i="16"/>
  <c r="BM26" i="16"/>
  <c r="BN26" i="16"/>
  <c r="BO26" i="16"/>
  <c r="BP26" i="16"/>
  <c r="BQ26" i="16"/>
  <c r="BR26" i="16"/>
  <c r="BS26" i="16"/>
  <c r="BT26" i="16"/>
  <c r="BU26" i="16"/>
  <c r="BV26" i="16"/>
  <c r="BW26" i="16"/>
  <c r="BX26" i="16"/>
  <c r="BY26" i="16"/>
  <c r="BZ26" i="16"/>
  <c r="CA26" i="16"/>
  <c r="CB26" i="16"/>
  <c r="CC26" i="16"/>
  <c r="CD26" i="16"/>
  <c r="CE26" i="16"/>
  <c r="CF26" i="16"/>
  <c r="CG26" i="16"/>
  <c r="CH26" i="16"/>
  <c r="CI26" i="16"/>
  <c r="CJ26" i="16"/>
  <c r="CK26" i="16"/>
  <c r="CL26" i="16"/>
  <c r="CM26" i="16"/>
  <c r="CN26" i="16"/>
  <c r="CO26" i="16"/>
  <c r="CP26" i="16"/>
  <c r="CQ26" i="16"/>
  <c r="CR26" i="16"/>
  <c r="CS26" i="16"/>
  <c r="CT26" i="16"/>
  <c r="CU26" i="16"/>
  <c r="CV26" i="16"/>
  <c r="CW26" i="16"/>
  <c r="CX26" i="16"/>
  <c r="CY26" i="16"/>
  <c r="CZ26" i="16"/>
  <c r="DA26" i="16"/>
  <c r="DB26" i="16"/>
  <c r="DC26" i="16"/>
  <c r="DD26" i="16"/>
  <c r="DE26" i="16"/>
  <c r="DF26" i="16"/>
  <c r="DG26" i="16"/>
  <c r="DH26" i="16"/>
  <c r="DI26" i="16"/>
  <c r="DJ26" i="16"/>
  <c r="DK26" i="16"/>
  <c r="DL26" i="16"/>
  <c r="DM26" i="16"/>
  <c r="DN26" i="16"/>
  <c r="DO26" i="16"/>
  <c r="DP26" i="16"/>
  <c r="DQ26" i="16"/>
  <c r="DR26" i="16"/>
  <c r="DS26" i="16"/>
  <c r="DT26" i="16"/>
  <c r="DU26" i="16"/>
  <c r="DV26" i="16"/>
  <c r="DW26" i="16"/>
  <c r="DX26" i="16"/>
  <c r="DY26" i="16"/>
  <c r="DZ26" i="16"/>
  <c r="EA26" i="16"/>
  <c r="EB26" i="16"/>
  <c r="EC26" i="16"/>
  <c r="ED26" i="16"/>
  <c r="EE26" i="16"/>
  <c r="EF26" i="16"/>
  <c r="EG26" i="16"/>
  <c r="EH26" i="16"/>
  <c r="EI26" i="16"/>
  <c r="EJ26" i="16"/>
  <c r="EK26" i="16"/>
  <c r="EL26" i="16"/>
  <c r="EM26" i="16"/>
  <c r="EN26" i="16"/>
  <c r="EO26" i="16"/>
  <c r="EP26" i="16"/>
  <c r="EQ26" i="16"/>
  <c r="ER26" i="16"/>
  <c r="ES26" i="16"/>
  <c r="ET26" i="16"/>
  <c r="EU26" i="16"/>
  <c r="EV26" i="16"/>
  <c r="EW26" i="16"/>
  <c r="EX26" i="16"/>
  <c r="EY26" i="16"/>
  <c r="EZ26" i="16"/>
  <c r="AA27" i="16"/>
  <c r="AB27" i="16"/>
  <c r="AC27" i="16"/>
  <c r="AD27" i="16"/>
  <c r="AE27" i="16"/>
  <c r="AF27" i="16"/>
  <c r="AG27" i="16"/>
  <c r="AH27" i="16"/>
  <c r="AI27" i="16"/>
  <c r="AJ27" i="16"/>
  <c r="AK27" i="16"/>
  <c r="AL27" i="16"/>
  <c r="AM27" i="16"/>
  <c r="AN27" i="16"/>
  <c r="AO27" i="16"/>
  <c r="AP27" i="16"/>
  <c r="AQ27" i="16"/>
  <c r="AR27" i="16"/>
  <c r="AS27" i="16"/>
  <c r="AT27" i="16"/>
  <c r="AU27" i="16"/>
  <c r="AV27" i="16"/>
  <c r="AW27" i="16"/>
  <c r="AX27" i="16"/>
  <c r="AY27" i="16"/>
  <c r="AZ27" i="16"/>
  <c r="BA27" i="16"/>
  <c r="BB27" i="16"/>
  <c r="BC27" i="16"/>
  <c r="BD27" i="16"/>
  <c r="BE27" i="16"/>
  <c r="BF27" i="16"/>
  <c r="BG27" i="16"/>
  <c r="BH27" i="16"/>
  <c r="BI27" i="16"/>
  <c r="BJ27" i="16"/>
  <c r="BK27" i="16"/>
  <c r="BL27" i="16"/>
  <c r="BM27" i="16"/>
  <c r="BN27" i="16"/>
  <c r="BO27" i="16"/>
  <c r="BP27" i="16"/>
  <c r="BQ27" i="16"/>
  <c r="BR27" i="16"/>
  <c r="BS27" i="16"/>
  <c r="BT27" i="16"/>
  <c r="BU27" i="16"/>
  <c r="BV27" i="16"/>
  <c r="BW27" i="16"/>
  <c r="BX27" i="16"/>
  <c r="BY27" i="16"/>
  <c r="BZ27" i="16"/>
  <c r="CA27" i="16"/>
  <c r="CB27" i="16"/>
  <c r="CC27" i="16"/>
  <c r="CD27" i="16"/>
  <c r="CE27" i="16"/>
  <c r="CF27" i="16"/>
  <c r="CG27" i="16"/>
  <c r="CH27" i="16"/>
  <c r="CI27" i="16"/>
  <c r="CJ27" i="16"/>
  <c r="CK27" i="16"/>
  <c r="CL27" i="16"/>
  <c r="CM27" i="16"/>
  <c r="CN27" i="16"/>
  <c r="CO27" i="16"/>
  <c r="CP27" i="16"/>
  <c r="CQ27" i="16"/>
  <c r="CR27" i="16"/>
  <c r="CS27" i="16"/>
  <c r="CT27" i="16"/>
  <c r="CU27" i="16"/>
  <c r="CV27" i="16"/>
  <c r="CW27" i="16"/>
  <c r="CX27" i="16"/>
  <c r="CY27" i="16"/>
  <c r="CZ27" i="16"/>
  <c r="DA27" i="16"/>
  <c r="DB27" i="16"/>
  <c r="DC27" i="16"/>
  <c r="DD27" i="16"/>
  <c r="DE27" i="16"/>
  <c r="DF27" i="16"/>
  <c r="DG27" i="16"/>
  <c r="DH27" i="16"/>
  <c r="DI27" i="16"/>
  <c r="DJ27" i="16"/>
  <c r="DK27" i="16"/>
  <c r="DL27" i="16"/>
  <c r="DM27" i="16"/>
  <c r="DN27" i="16"/>
  <c r="DO27" i="16"/>
  <c r="DP27" i="16"/>
  <c r="DQ27" i="16"/>
  <c r="DR27" i="16"/>
  <c r="DS27" i="16"/>
  <c r="DT27" i="16"/>
  <c r="DU27" i="16"/>
  <c r="DV27" i="16"/>
  <c r="DW27" i="16"/>
  <c r="DX27" i="16"/>
  <c r="DY27" i="16"/>
  <c r="DZ27" i="16"/>
  <c r="EA27" i="16"/>
  <c r="EB27" i="16"/>
  <c r="EC27" i="16"/>
  <c r="ED27" i="16"/>
  <c r="EE27" i="16"/>
  <c r="EF27" i="16"/>
  <c r="EG27" i="16"/>
  <c r="EH27" i="16"/>
  <c r="EI27" i="16"/>
  <c r="EJ27" i="16"/>
  <c r="EK27" i="16"/>
  <c r="EL27" i="16"/>
  <c r="EM27" i="16"/>
  <c r="EN27" i="16"/>
  <c r="EO27" i="16"/>
  <c r="EP27" i="16"/>
  <c r="EQ27" i="16"/>
  <c r="ER27" i="16"/>
  <c r="ES27" i="16"/>
  <c r="ET27" i="16"/>
  <c r="EU27" i="16"/>
  <c r="EV27" i="16"/>
  <c r="EW27" i="16"/>
  <c r="EX27" i="16"/>
  <c r="EY27" i="16"/>
  <c r="EZ27" i="16"/>
  <c r="AA28" i="16"/>
  <c r="AB28" i="16"/>
  <c r="AC28" i="16"/>
  <c r="AD28" i="16"/>
  <c r="AE28" i="16"/>
  <c r="AF28" i="16"/>
  <c r="AG28" i="16"/>
  <c r="AH28" i="16"/>
  <c r="AI28" i="16"/>
  <c r="AJ28" i="16"/>
  <c r="AK28" i="16"/>
  <c r="AL28" i="16"/>
  <c r="AM28" i="16"/>
  <c r="AN28" i="16"/>
  <c r="AO28" i="16"/>
  <c r="AP28" i="16"/>
  <c r="AQ28" i="16"/>
  <c r="AR28" i="16"/>
  <c r="AS28" i="16"/>
  <c r="AT28" i="16"/>
  <c r="AU28" i="16"/>
  <c r="AV28" i="16"/>
  <c r="AW28" i="16"/>
  <c r="AX28" i="16"/>
  <c r="AY28" i="16"/>
  <c r="AZ28" i="16"/>
  <c r="BA28" i="16"/>
  <c r="BB28" i="16"/>
  <c r="BC28" i="16"/>
  <c r="BD28" i="16"/>
  <c r="BE28" i="16"/>
  <c r="BF28" i="16"/>
  <c r="BG28" i="16"/>
  <c r="BH28" i="16"/>
  <c r="BI28" i="16"/>
  <c r="BJ28" i="16"/>
  <c r="BK28" i="16"/>
  <c r="BL28" i="16"/>
  <c r="BM28" i="16"/>
  <c r="BN28" i="16"/>
  <c r="BO28" i="16"/>
  <c r="BP28" i="16"/>
  <c r="BQ28" i="16"/>
  <c r="BR28" i="16"/>
  <c r="BS28" i="16"/>
  <c r="BT28" i="16"/>
  <c r="BU28" i="16"/>
  <c r="BV28" i="16"/>
  <c r="BW28" i="16"/>
  <c r="BX28" i="16"/>
  <c r="BY28" i="16"/>
  <c r="BZ28" i="16"/>
  <c r="CA28" i="16"/>
  <c r="CB28" i="16"/>
  <c r="CC28" i="16"/>
  <c r="CD28" i="16"/>
  <c r="CE28" i="16"/>
  <c r="CF28" i="16"/>
  <c r="CG28" i="16"/>
  <c r="CH28" i="16"/>
  <c r="CI28" i="16"/>
  <c r="CJ28" i="16"/>
  <c r="CK28" i="16"/>
  <c r="CL28" i="16"/>
  <c r="CM28" i="16"/>
  <c r="CN28" i="16"/>
  <c r="CO28" i="16"/>
  <c r="CP28" i="16"/>
  <c r="CQ28" i="16"/>
  <c r="CR28" i="16"/>
  <c r="CS28" i="16"/>
  <c r="CT28" i="16"/>
  <c r="CU28" i="16"/>
  <c r="CV28" i="16"/>
  <c r="CW28" i="16"/>
  <c r="CX28" i="16"/>
  <c r="CY28" i="16"/>
  <c r="CZ28" i="16"/>
  <c r="DA28" i="16"/>
  <c r="DB28" i="16"/>
  <c r="DC28" i="16"/>
  <c r="DD28" i="16"/>
  <c r="DE28" i="16"/>
  <c r="DF28" i="16"/>
  <c r="DG28" i="16"/>
  <c r="DH28" i="16"/>
  <c r="DI28" i="16"/>
  <c r="DJ28" i="16"/>
  <c r="DK28" i="16"/>
  <c r="DL28" i="16"/>
  <c r="DM28" i="16"/>
  <c r="DN28" i="16"/>
  <c r="DO28" i="16"/>
  <c r="DP28" i="16"/>
  <c r="DQ28" i="16"/>
  <c r="DR28" i="16"/>
  <c r="DS28" i="16"/>
  <c r="DT28" i="16"/>
  <c r="DU28" i="16"/>
  <c r="DV28" i="16"/>
  <c r="DW28" i="16"/>
  <c r="DX28" i="16"/>
  <c r="DY28" i="16"/>
  <c r="DZ28" i="16"/>
  <c r="EA28" i="16"/>
  <c r="EB28" i="16"/>
  <c r="EC28" i="16"/>
  <c r="ED28" i="16"/>
  <c r="EE28" i="16"/>
  <c r="EF28" i="16"/>
  <c r="EG28" i="16"/>
  <c r="EH28" i="16"/>
  <c r="EI28" i="16"/>
  <c r="EJ28" i="16"/>
  <c r="EK28" i="16"/>
  <c r="EL28" i="16"/>
  <c r="EM28" i="16"/>
  <c r="EN28" i="16"/>
  <c r="EO28" i="16"/>
  <c r="EP28" i="16"/>
  <c r="EQ28" i="16"/>
  <c r="ER28" i="16"/>
  <c r="ES28" i="16"/>
  <c r="ET28" i="16"/>
  <c r="EU28" i="16"/>
  <c r="EV28" i="16"/>
  <c r="EW28" i="16"/>
  <c r="EX28" i="16"/>
  <c r="EY28" i="16"/>
  <c r="EZ28" i="16"/>
  <c r="AA29" i="16"/>
  <c r="AB29" i="16"/>
  <c r="AC29" i="16"/>
  <c r="AD29" i="16"/>
  <c r="AE29" i="16"/>
  <c r="AF29" i="16"/>
  <c r="AG29" i="16"/>
  <c r="AH29" i="16"/>
  <c r="AI29" i="16"/>
  <c r="AJ29" i="16"/>
  <c r="AK29" i="16"/>
  <c r="AL29" i="16"/>
  <c r="AM29" i="16"/>
  <c r="AN29" i="16"/>
  <c r="AO29" i="16"/>
  <c r="AP29" i="16"/>
  <c r="AQ29" i="16"/>
  <c r="AR29" i="16"/>
  <c r="AS29" i="16"/>
  <c r="AT29" i="16"/>
  <c r="AU29" i="16"/>
  <c r="AV29" i="16"/>
  <c r="AW29" i="16"/>
  <c r="AX29" i="16"/>
  <c r="AY29" i="16"/>
  <c r="AZ29" i="16"/>
  <c r="BA29" i="16"/>
  <c r="BB29" i="16"/>
  <c r="BC29" i="16"/>
  <c r="BD29" i="16"/>
  <c r="BE29" i="16"/>
  <c r="BF29" i="16"/>
  <c r="BG29" i="16"/>
  <c r="BH29" i="16"/>
  <c r="BI29" i="16"/>
  <c r="BJ29" i="16"/>
  <c r="BK29" i="16"/>
  <c r="BL29" i="16"/>
  <c r="BM29" i="16"/>
  <c r="BN29" i="16"/>
  <c r="BO29" i="16"/>
  <c r="BP29" i="16"/>
  <c r="BQ29" i="16"/>
  <c r="BR29" i="16"/>
  <c r="BS29" i="16"/>
  <c r="BT29" i="16"/>
  <c r="BU29" i="16"/>
  <c r="BV29" i="16"/>
  <c r="BW29" i="16"/>
  <c r="BX29" i="16"/>
  <c r="BY29" i="16"/>
  <c r="BZ29" i="16"/>
  <c r="CA29" i="16"/>
  <c r="CB29" i="16"/>
  <c r="CC29" i="16"/>
  <c r="CD29" i="16"/>
  <c r="CE29" i="16"/>
  <c r="CF29" i="16"/>
  <c r="CG29" i="16"/>
  <c r="CH29" i="16"/>
  <c r="CI29" i="16"/>
  <c r="CJ29" i="16"/>
  <c r="CK29" i="16"/>
  <c r="CL29" i="16"/>
  <c r="CM29" i="16"/>
  <c r="CN29" i="16"/>
  <c r="CO29" i="16"/>
  <c r="CP29" i="16"/>
  <c r="CQ29" i="16"/>
  <c r="CR29" i="16"/>
  <c r="CS29" i="16"/>
  <c r="CT29" i="16"/>
  <c r="CU29" i="16"/>
  <c r="CV29" i="16"/>
  <c r="CW29" i="16"/>
  <c r="CX29" i="16"/>
  <c r="CY29" i="16"/>
  <c r="CZ29" i="16"/>
  <c r="DA29" i="16"/>
  <c r="DB29" i="16"/>
  <c r="DC29" i="16"/>
  <c r="DD29" i="16"/>
  <c r="DE29" i="16"/>
  <c r="DF29" i="16"/>
  <c r="DG29" i="16"/>
  <c r="DH29" i="16"/>
  <c r="DI29" i="16"/>
  <c r="DJ29" i="16"/>
  <c r="DK29" i="16"/>
  <c r="DL29" i="16"/>
  <c r="DM29" i="16"/>
  <c r="DN29" i="16"/>
  <c r="DO29" i="16"/>
  <c r="DP29" i="16"/>
  <c r="DQ29" i="16"/>
  <c r="DR29" i="16"/>
  <c r="DS29" i="16"/>
  <c r="DT29" i="16"/>
  <c r="DU29" i="16"/>
  <c r="DV29" i="16"/>
  <c r="DW29" i="16"/>
  <c r="DX29" i="16"/>
  <c r="DY29" i="16"/>
  <c r="DZ29" i="16"/>
  <c r="EA29" i="16"/>
  <c r="EB29" i="16"/>
  <c r="EC29" i="16"/>
  <c r="ED29" i="16"/>
  <c r="EE29" i="16"/>
  <c r="EF29" i="16"/>
  <c r="EG29" i="16"/>
  <c r="EH29" i="16"/>
  <c r="EI29" i="16"/>
  <c r="EJ29" i="16"/>
  <c r="EK29" i="16"/>
  <c r="EL29" i="16"/>
  <c r="EM29" i="16"/>
  <c r="EN29" i="16"/>
  <c r="EO29" i="16"/>
  <c r="EP29" i="16"/>
  <c r="EQ29" i="16"/>
  <c r="ER29" i="16"/>
  <c r="ES29" i="16"/>
  <c r="ET29" i="16"/>
  <c r="EU29" i="16"/>
  <c r="EV29" i="16"/>
  <c r="EW29" i="16"/>
  <c r="EX29" i="16"/>
  <c r="EY29" i="16"/>
  <c r="EZ29" i="16"/>
  <c r="AA30" i="16"/>
  <c r="AB30" i="16"/>
  <c r="AC30" i="16"/>
  <c r="AD30" i="16"/>
  <c r="AE30" i="16"/>
  <c r="AF30" i="16"/>
  <c r="AG30" i="16"/>
  <c r="AH30" i="16"/>
  <c r="AI30" i="16"/>
  <c r="AJ30" i="16"/>
  <c r="AK30" i="16"/>
  <c r="AL30" i="16"/>
  <c r="AM30" i="16"/>
  <c r="AN30" i="16"/>
  <c r="AO30" i="16"/>
  <c r="AP30" i="16"/>
  <c r="AQ30" i="16"/>
  <c r="AR30" i="16"/>
  <c r="AS30" i="16"/>
  <c r="AT30" i="16"/>
  <c r="AU30" i="16"/>
  <c r="AV30" i="16"/>
  <c r="AW30" i="16"/>
  <c r="AX30" i="16"/>
  <c r="AY30" i="16"/>
  <c r="AZ30" i="16"/>
  <c r="BA30" i="16"/>
  <c r="BB30" i="16"/>
  <c r="BC30" i="16"/>
  <c r="BD30" i="16"/>
  <c r="BE30" i="16"/>
  <c r="BF30" i="16"/>
  <c r="BG30" i="16"/>
  <c r="BH30" i="16"/>
  <c r="BI30" i="16"/>
  <c r="BJ30" i="16"/>
  <c r="BK30" i="16"/>
  <c r="BL30" i="16"/>
  <c r="BM30" i="16"/>
  <c r="BN30" i="16"/>
  <c r="BO30" i="16"/>
  <c r="BP30" i="16"/>
  <c r="BQ30" i="16"/>
  <c r="BR30" i="16"/>
  <c r="BS30" i="16"/>
  <c r="BT30" i="16"/>
  <c r="BU30" i="16"/>
  <c r="BV30" i="16"/>
  <c r="BW30" i="16"/>
  <c r="BX30" i="16"/>
  <c r="BY30" i="16"/>
  <c r="BZ30" i="16"/>
  <c r="CA30" i="16"/>
  <c r="CB30" i="16"/>
  <c r="CC30" i="16"/>
  <c r="CD30" i="16"/>
  <c r="CE30" i="16"/>
  <c r="CF30" i="16"/>
  <c r="CG30" i="16"/>
  <c r="CH30" i="16"/>
  <c r="CI30" i="16"/>
  <c r="CJ30" i="16"/>
  <c r="CK30" i="16"/>
  <c r="CL30" i="16"/>
  <c r="CM30" i="16"/>
  <c r="CN30" i="16"/>
  <c r="CO30" i="16"/>
  <c r="CP30" i="16"/>
  <c r="CQ30" i="16"/>
  <c r="CR30" i="16"/>
  <c r="CS30" i="16"/>
  <c r="CT30" i="16"/>
  <c r="CU30" i="16"/>
  <c r="CV30" i="16"/>
  <c r="CW30" i="16"/>
  <c r="CX30" i="16"/>
  <c r="CY30" i="16"/>
  <c r="CZ30" i="16"/>
  <c r="DA30" i="16"/>
  <c r="DB30" i="16"/>
  <c r="DC30" i="16"/>
  <c r="DD30" i="16"/>
  <c r="DE30" i="16"/>
  <c r="DF30" i="16"/>
  <c r="DG30" i="16"/>
  <c r="DH30" i="16"/>
  <c r="DI30" i="16"/>
  <c r="DJ30" i="16"/>
  <c r="DK30" i="16"/>
  <c r="DL30" i="16"/>
  <c r="DM30" i="16"/>
  <c r="DN30" i="16"/>
  <c r="DO30" i="16"/>
  <c r="DP30" i="16"/>
  <c r="DQ30" i="16"/>
  <c r="DR30" i="16"/>
  <c r="DS30" i="16"/>
  <c r="DT30" i="16"/>
  <c r="DU30" i="16"/>
  <c r="DV30" i="16"/>
  <c r="DW30" i="16"/>
  <c r="DX30" i="16"/>
  <c r="DY30" i="16"/>
  <c r="DZ30" i="16"/>
  <c r="EA30" i="16"/>
  <c r="EB30" i="16"/>
  <c r="EC30" i="16"/>
  <c r="ED30" i="16"/>
  <c r="EE30" i="16"/>
  <c r="EF30" i="16"/>
  <c r="EG30" i="16"/>
  <c r="EH30" i="16"/>
  <c r="EI30" i="16"/>
  <c r="EJ30" i="16"/>
  <c r="EK30" i="16"/>
  <c r="EL30" i="16"/>
  <c r="EM30" i="16"/>
  <c r="EN30" i="16"/>
  <c r="EO30" i="16"/>
  <c r="EP30" i="16"/>
  <c r="EQ30" i="16"/>
  <c r="ER30" i="16"/>
  <c r="ES30" i="16"/>
  <c r="ET30" i="16"/>
  <c r="EU30" i="16"/>
  <c r="EV30" i="16"/>
  <c r="EW30" i="16"/>
  <c r="EX30" i="16"/>
  <c r="EY30" i="16"/>
  <c r="EZ30" i="16"/>
  <c r="AA31" i="16"/>
  <c r="AB31" i="16"/>
  <c r="AC31" i="16"/>
  <c r="AD31" i="16"/>
  <c r="AE31" i="16"/>
  <c r="AF31" i="16"/>
  <c r="AG31" i="16"/>
  <c r="AH31" i="16"/>
  <c r="AI31" i="16"/>
  <c r="AJ31" i="16"/>
  <c r="AK31" i="16"/>
  <c r="AL31" i="16"/>
  <c r="AM31" i="16"/>
  <c r="AN31" i="16"/>
  <c r="AO31" i="16"/>
  <c r="AP31" i="16"/>
  <c r="AQ31" i="16"/>
  <c r="AR31" i="16"/>
  <c r="AS31" i="16"/>
  <c r="AT31" i="16"/>
  <c r="AU31" i="16"/>
  <c r="AV31" i="16"/>
  <c r="AW31" i="16"/>
  <c r="AX31" i="16"/>
  <c r="AY31" i="16"/>
  <c r="AZ31" i="16"/>
  <c r="BA31" i="16"/>
  <c r="BB31" i="16"/>
  <c r="BC31" i="16"/>
  <c r="BD31" i="16"/>
  <c r="BE31" i="16"/>
  <c r="BF31" i="16"/>
  <c r="BG31" i="16"/>
  <c r="BH31" i="16"/>
  <c r="BI31" i="16"/>
  <c r="BJ31" i="16"/>
  <c r="BK31" i="16"/>
  <c r="BL31" i="16"/>
  <c r="BM31" i="16"/>
  <c r="BN31" i="16"/>
  <c r="BO31" i="16"/>
  <c r="BP31" i="16"/>
  <c r="BQ31" i="16"/>
  <c r="BR31" i="16"/>
  <c r="BS31" i="16"/>
  <c r="BT31" i="16"/>
  <c r="BU31" i="16"/>
  <c r="BV31" i="16"/>
  <c r="BW31" i="16"/>
  <c r="BX31" i="16"/>
  <c r="BY31" i="16"/>
  <c r="BZ31" i="16"/>
  <c r="CA31" i="16"/>
  <c r="CB31" i="16"/>
  <c r="CC31" i="16"/>
  <c r="CD31" i="16"/>
  <c r="CE31" i="16"/>
  <c r="CF31" i="16"/>
  <c r="CG31" i="16"/>
  <c r="CH31" i="16"/>
  <c r="CI31" i="16"/>
  <c r="CJ31" i="16"/>
  <c r="CK31" i="16"/>
  <c r="CL31" i="16"/>
  <c r="CM31" i="16"/>
  <c r="CN31" i="16"/>
  <c r="CO31" i="16"/>
  <c r="CP31" i="16"/>
  <c r="CQ31" i="16"/>
  <c r="CR31" i="16"/>
  <c r="CS31" i="16"/>
  <c r="CT31" i="16"/>
  <c r="CU31" i="16"/>
  <c r="CV31" i="16"/>
  <c r="CW31" i="16"/>
  <c r="CX31" i="16"/>
  <c r="CY31" i="16"/>
  <c r="CZ31" i="16"/>
  <c r="DA31" i="16"/>
  <c r="DB31" i="16"/>
  <c r="DC31" i="16"/>
  <c r="DD31" i="16"/>
  <c r="DE31" i="16"/>
  <c r="DF31" i="16"/>
  <c r="DG31" i="16"/>
  <c r="DH31" i="16"/>
  <c r="DI31" i="16"/>
  <c r="DJ31" i="16"/>
  <c r="DK31" i="16"/>
  <c r="DL31" i="16"/>
  <c r="DM31" i="16"/>
  <c r="DN31" i="16"/>
  <c r="DO31" i="16"/>
  <c r="DP31" i="16"/>
  <c r="DQ31" i="16"/>
  <c r="DR31" i="16"/>
  <c r="DS31" i="16"/>
  <c r="DT31" i="16"/>
  <c r="DU31" i="16"/>
  <c r="DV31" i="16"/>
  <c r="DW31" i="16"/>
  <c r="DX31" i="16"/>
  <c r="DY31" i="16"/>
  <c r="DZ31" i="16"/>
  <c r="EA31" i="16"/>
  <c r="EB31" i="16"/>
  <c r="EC31" i="16"/>
  <c r="ED31" i="16"/>
  <c r="EE31" i="16"/>
  <c r="EF31" i="16"/>
  <c r="EG31" i="16"/>
  <c r="EH31" i="16"/>
  <c r="EI31" i="16"/>
  <c r="EJ31" i="16"/>
  <c r="EK31" i="16"/>
  <c r="EL31" i="16"/>
  <c r="EM31" i="16"/>
  <c r="EN31" i="16"/>
  <c r="EO31" i="16"/>
  <c r="EP31" i="16"/>
  <c r="EQ31" i="16"/>
  <c r="ER31" i="16"/>
  <c r="ES31" i="16"/>
  <c r="ET31" i="16"/>
  <c r="EU31" i="16"/>
  <c r="EV31" i="16"/>
  <c r="EW31" i="16"/>
  <c r="EX31" i="16"/>
  <c r="EY31" i="16"/>
  <c r="EZ31" i="16"/>
  <c r="AA32" i="16"/>
  <c r="AB32" i="16"/>
  <c r="AC32" i="16"/>
  <c r="AD32" i="16"/>
  <c r="AE32" i="16"/>
  <c r="AF32" i="16"/>
  <c r="AG32" i="16"/>
  <c r="AH32" i="16"/>
  <c r="AI32" i="16"/>
  <c r="AJ32" i="16"/>
  <c r="AK32" i="16"/>
  <c r="AL32" i="16"/>
  <c r="AM32" i="16"/>
  <c r="AN32" i="16"/>
  <c r="AO32" i="16"/>
  <c r="AP32" i="16"/>
  <c r="AQ32" i="16"/>
  <c r="AR32" i="16"/>
  <c r="AS32" i="16"/>
  <c r="AT32" i="16"/>
  <c r="AU32" i="16"/>
  <c r="AV32" i="16"/>
  <c r="AW32" i="16"/>
  <c r="AX32" i="16"/>
  <c r="AY32" i="16"/>
  <c r="AZ32" i="16"/>
  <c r="BA32" i="16"/>
  <c r="BB32" i="16"/>
  <c r="BC32" i="16"/>
  <c r="BD32" i="16"/>
  <c r="BE32" i="16"/>
  <c r="BF32" i="16"/>
  <c r="BG32" i="16"/>
  <c r="BH32" i="16"/>
  <c r="BI32" i="16"/>
  <c r="BJ32" i="16"/>
  <c r="BK32" i="16"/>
  <c r="BL32" i="16"/>
  <c r="BM32" i="16"/>
  <c r="BN32" i="16"/>
  <c r="BO32" i="16"/>
  <c r="BP32" i="16"/>
  <c r="BQ32" i="16"/>
  <c r="BR32" i="16"/>
  <c r="BS32" i="16"/>
  <c r="BT32" i="16"/>
  <c r="BU32" i="16"/>
  <c r="BV32" i="16"/>
  <c r="BW32" i="16"/>
  <c r="BX32" i="16"/>
  <c r="BY32" i="16"/>
  <c r="BZ32" i="16"/>
  <c r="CA32" i="16"/>
  <c r="CB32" i="16"/>
  <c r="CC32" i="16"/>
  <c r="CD32" i="16"/>
  <c r="CE32" i="16"/>
  <c r="CF32" i="16"/>
  <c r="CG32" i="16"/>
  <c r="CH32" i="16"/>
  <c r="CI32" i="16"/>
  <c r="CJ32" i="16"/>
  <c r="CK32" i="16"/>
  <c r="CL32" i="16"/>
  <c r="CM32" i="16"/>
  <c r="CN32" i="16"/>
  <c r="CO32" i="16"/>
  <c r="CP32" i="16"/>
  <c r="CQ32" i="16"/>
  <c r="CR32" i="16"/>
  <c r="CS32" i="16"/>
  <c r="CT32" i="16"/>
  <c r="CU32" i="16"/>
  <c r="CV32" i="16"/>
  <c r="CW32" i="16"/>
  <c r="CX32" i="16"/>
  <c r="CY32" i="16"/>
  <c r="CZ32" i="16"/>
  <c r="DA32" i="16"/>
  <c r="DB32" i="16"/>
  <c r="DC32" i="16"/>
  <c r="DD32" i="16"/>
  <c r="DE32" i="16"/>
  <c r="DF32" i="16"/>
  <c r="DG32" i="16"/>
  <c r="DH32" i="16"/>
  <c r="DI32" i="16"/>
  <c r="DJ32" i="16"/>
  <c r="DK32" i="16"/>
  <c r="DL32" i="16"/>
  <c r="DM32" i="16"/>
  <c r="DN32" i="16"/>
  <c r="DO32" i="16"/>
  <c r="DP32" i="16"/>
  <c r="DQ32" i="16"/>
  <c r="DR32" i="16"/>
  <c r="DS32" i="16"/>
  <c r="DT32" i="16"/>
  <c r="DU32" i="16"/>
  <c r="DV32" i="16"/>
  <c r="DW32" i="16"/>
  <c r="DX32" i="16"/>
  <c r="DY32" i="16"/>
  <c r="DZ32" i="16"/>
  <c r="EA32" i="16"/>
  <c r="EB32" i="16"/>
  <c r="EC32" i="16"/>
  <c r="ED32" i="16"/>
  <c r="EE32" i="16"/>
  <c r="EF32" i="16"/>
  <c r="EG32" i="16"/>
  <c r="EH32" i="16"/>
  <c r="EI32" i="16"/>
  <c r="EJ32" i="16"/>
  <c r="EK32" i="16"/>
  <c r="EL32" i="16"/>
  <c r="EM32" i="16"/>
  <c r="EN32" i="16"/>
  <c r="EO32" i="16"/>
  <c r="EP32" i="16"/>
  <c r="EQ32" i="16"/>
  <c r="ER32" i="16"/>
  <c r="ES32" i="16"/>
  <c r="ET32" i="16"/>
  <c r="EU32" i="16"/>
  <c r="EV32" i="16"/>
  <c r="EW32" i="16"/>
  <c r="EX32" i="16"/>
  <c r="EY32" i="16"/>
  <c r="EZ32" i="16"/>
  <c r="AA33" i="16"/>
  <c r="AB33" i="16"/>
  <c r="AC33" i="16"/>
  <c r="AD33" i="16"/>
  <c r="AE33" i="16"/>
  <c r="AF33" i="16"/>
  <c r="AG33" i="16"/>
  <c r="AH33" i="16"/>
  <c r="AI33" i="16"/>
  <c r="AJ33" i="16"/>
  <c r="AK33" i="16"/>
  <c r="AL33" i="16"/>
  <c r="AM33" i="16"/>
  <c r="AN33" i="16"/>
  <c r="AO33" i="16"/>
  <c r="AP33" i="16"/>
  <c r="AQ33" i="16"/>
  <c r="AR33" i="16"/>
  <c r="AS33" i="16"/>
  <c r="AT33" i="16"/>
  <c r="AU33" i="16"/>
  <c r="AV33" i="16"/>
  <c r="AW33" i="16"/>
  <c r="AX33" i="16"/>
  <c r="AY33" i="16"/>
  <c r="AZ33" i="16"/>
  <c r="BA33" i="16"/>
  <c r="BB33" i="16"/>
  <c r="BC33" i="16"/>
  <c r="BD33" i="16"/>
  <c r="BE33" i="16"/>
  <c r="BF33" i="16"/>
  <c r="BG33" i="16"/>
  <c r="BH33" i="16"/>
  <c r="BI33" i="16"/>
  <c r="BJ33" i="16"/>
  <c r="BK33" i="16"/>
  <c r="BL33" i="16"/>
  <c r="BM33" i="16"/>
  <c r="BN33" i="16"/>
  <c r="BO33" i="16"/>
  <c r="BP33" i="16"/>
  <c r="BQ33" i="16"/>
  <c r="BR33" i="16"/>
  <c r="BS33" i="16"/>
  <c r="BT33" i="16"/>
  <c r="BU33" i="16"/>
  <c r="BV33" i="16"/>
  <c r="BW33" i="16"/>
  <c r="BX33" i="16"/>
  <c r="BY33" i="16"/>
  <c r="BZ33" i="16"/>
  <c r="CA33" i="16"/>
  <c r="CB33" i="16"/>
  <c r="CC33" i="16"/>
  <c r="CD33" i="16"/>
  <c r="CE33" i="16"/>
  <c r="CF33" i="16"/>
  <c r="CG33" i="16"/>
  <c r="CH33" i="16"/>
  <c r="CI33" i="16"/>
  <c r="CJ33" i="16"/>
  <c r="CK33" i="16"/>
  <c r="CL33" i="16"/>
  <c r="CM33" i="16"/>
  <c r="CN33" i="16"/>
  <c r="CO33" i="16"/>
  <c r="CP33" i="16"/>
  <c r="CQ33" i="16"/>
  <c r="CR33" i="16"/>
  <c r="CS33" i="16"/>
  <c r="CT33" i="16"/>
  <c r="CU33" i="16"/>
  <c r="CV33" i="16"/>
  <c r="CW33" i="16"/>
  <c r="CX33" i="16"/>
  <c r="CY33" i="16"/>
  <c r="CZ33" i="16"/>
  <c r="DA33" i="16"/>
  <c r="DB33" i="16"/>
  <c r="DC33" i="16"/>
  <c r="DD33" i="16"/>
  <c r="DE33" i="16"/>
  <c r="DF33" i="16"/>
  <c r="DG33" i="16"/>
  <c r="DH33" i="16"/>
  <c r="DI33" i="16"/>
  <c r="DJ33" i="16"/>
  <c r="DK33" i="16"/>
  <c r="DL33" i="16"/>
  <c r="DM33" i="16"/>
  <c r="DN33" i="16"/>
  <c r="DO33" i="16"/>
  <c r="DP33" i="16"/>
  <c r="DQ33" i="16"/>
  <c r="DR33" i="16"/>
  <c r="DS33" i="16"/>
  <c r="DT33" i="16"/>
  <c r="DU33" i="16"/>
  <c r="DV33" i="16"/>
  <c r="DW33" i="16"/>
  <c r="DX33" i="16"/>
  <c r="DY33" i="16"/>
  <c r="DZ33" i="16"/>
  <c r="EA33" i="16"/>
  <c r="EB33" i="16"/>
  <c r="EC33" i="16"/>
  <c r="ED33" i="16"/>
  <c r="EE33" i="16"/>
  <c r="EF33" i="16"/>
  <c r="EG33" i="16"/>
  <c r="EH33" i="16"/>
  <c r="EI33" i="16"/>
  <c r="EJ33" i="16"/>
  <c r="EK33" i="16"/>
  <c r="EL33" i="16"/>
  <c r="EM33" i="16"/>
  <c r="EN33" i="16"/>
  <c r="EO33" i="16"/>
  <c r="EP33" i="16"/>
  <c r="EQ33" i="16"/>
  <c r="ER33" i="16"/>
  <c r="ES33" i="16"/>
  <c r="ET33" i="16"/>
  <c r="EU33" i="16"/>
  <c r="EV33" i="16"/>
  <c r="EW33" i="16"/>
  <c r="EX33" i="16"/>
  <c r="EY33" i="16"/>
  <c r="EZ33" i="16"/>
  <c r="AA34" i="16"/>
  <c r="AB34" i="16"/>
  <c r="AC34" i="16"/>
  <c r="AD34" i="16"/>
  <c r="AE34" i="16"/>
  <c r="AF34" i="16"/>
  <c r="AG34" i="16"/>
  <c r="AH34" i="16"/>
  <c r="AI34" i="16"/>
  <c r="AJ34" i="16"/>
  <c r="AK34" i="16"/>
  <c r="AL34" i="16"/>
  <c r="AM34" i="16"/>
  <c r="AN34" i="16"/>
  <c r="AO34" i="16"/>
  <c r="AP34" i="16"/>
  <c r="AQ34" i="16"/>
  <c r="AR34" i="16"/>
  <c r="AS34" i="16"/>
  <c r="AT34" i="16"/>
  <c r="AU34" i="16"/>
  <c r="AV34" i="16"/>
  <c r="AW34" i="16"/>
  <c r="AX34" i="16"/>
  <c r="AY34" i="16"/>
  <c r="AZ34" i="16"/>
  <c r="BA34" i="16"/>
  <c r="BB34" i="16"/>
  <c r="BC34" i="16"/>
  <c r="BD34" i="16"/>
  <c r="BE34" i="16"/>
  <c r="BF34" i="16"/>
  <c r="BG34" i="16"/>
  <c r="BH34" i="16"/>
  <c r="BI34" i="16"/>
  <c r="BJ34" i="16"/>
  <c r="BK34" i="16"/>
  <c r="BL34" i="16"/>
  <c r="BM34" i="16"/>
  <c r="BN34" i="16"/>
  <c r="BO34" i="16"/>
  <c r="BP34" i="16"/>
  <c r="BQ34" i="16"/>
  <c r="BR34" i="16"/>
  <c r="BS34" i="16"/>
  <c r="BT34" i="16"/>
  <c r="BU34" i="16"/>
  <c r="BV34" i="16"/>
  <c r="BW34" i="16"/>
  <c r="BX34" i="16"/>
  <c r="BY34" i="16"/>
  <c r="BZ34" i="16"/>
  <c r="CA34" i="16"/>
  <c r="CB34" i="16"/>
  <c r="CC34" i="16"/>
  <c r="CD34" i="16"/>
  <c r="CE34" i="16"/>
  <c r="CF34" i="16"/>
  <c r="CG34" i="16"/>
  <c r="CH34" i="16"/>
  <c r="CI34" i="16"/>
  <c r="CJ34" i="16"/>
  <c r="CK34" i="16"/>
  <c r="CL34" i="16"/>
  <c r="CM34" i="16"/>
  <c r="CN34" i="16"/>
  <c r="CO34" i="16"/>
  <c r="CP34" i="16"/>
  <c r="CQ34" i="16"/>
  <c r="CR34" i="16"/>
  <c r="CS34" i="16"/>
  <c r="CT34" i="16"/>
  <c r="CU34" i="16"/>
  <c r="CV34" i="16"/>
  <c r="CW34" i="16"/>
  <c r="CX34" i="16"/>
  <c r="CY34" i="16"/>
  <c r="CZ34" i="16"/>
  <c r="DA34" i="16"/>
  <c r="DB34" i="16"/>
  <c r="DC34" i="16"/>
  <c r="DD34" i="16"/>
  <c r="DE34" i="16"/>
  <c r="DF34" i="16"/>
  <c r="DG34" i="16"/>
  <c r="DH34" i="16"/>
  <c r="DI34" i="16"/>
  <c r="DJ34" i="16"/>
  <c r="DK34" i="16"/>
  <c r="DL34" i="16"/>
  <c r="DM34" i="16"/>
  <c r="DN34" i="16"/>
  <c r="DO34" i="16"/>
  <c r="DP34" i="16"/>
  <c r="DQ34" i="16"/>
  <c r="DR34" i="16"/>
  <c r="DS34" i="16"/>
  <c r="DT34" i="16"/>
  <c r="DU34" i="16"/>
  <c r="DV34" i="16"/>
  <c r="DW34" i="16"/>
  <c r="DX34" i="16"/>
  <c r="DY34" i="16"/>
  <c r="DZ34" i="16"/>
  <c r="EA34" i="16"/>
  <c r="EB34" i="16"/>
  <c r="EC34" i="16"/>
  <c r="ED34" i="16"/>
  <c r="EE34" i="16"/>
  <c r="EF34" i="16"/>
  <c r="EG34" i="16"/>
  <c r="EH34" i="16"/>
  <c r="EI34" i="16"/>
  <c r="EJ34" i="16"/>
  <c r="EK34" i="16"/>
  <c r="EL34" i="16"/>
  <c r="EM34" i="16"/>
  <c r="EN34" i="16"/>
  <c r="EO34" i="16"/>
  <c r="EP34" i="16"/>
  <c r="EQ34" i="16"/>
  <c r="ER34" i="16"/>
  <c r="ES34" i="16"/>
  <c r="ET34" i="16"/>
  <c r="EU34" i="16"/>
  <c r="EV34" i="16"/>
  <c r="EW34" i="16"/>
  <c r="EX34" i="16"/>
  <c r="EY34" i="16"/>
  <c r="EZ34" i="16"/>
  <c r="AA35" i="16"/>
  <c r="AB35" i="16"/>
  <c r="AC35" i="16"/>
  <c r="AD35" i="16"/>
  <c r="AE35" i="16"/>
  <c r="AF35" i="16"/>
  <c r="AG35" i="16"/>
  <c r="AH35" i="16"/>
  <c r="AI35" i="16"/>
  <c r="AJ35" i="16"/>
  <c r="AK35" i="16"/>
  <c r="AL35" i="16"/>
  <c r="AM35" i="16"/>
  <c r="AN35" i="16"/>
  <c r="AO35" i="16"/>
  <c r="AP35" i="16"/>
  <c r="AQ35" i="16"/>
  <c r="AR35" i="16"/>
  <c r="AS35" i="16"/>
  <c r="AT35" i="16"/>
  <c r="AU35" i="16"/>
  <c r="AV35" i="16"/>
  <c r="AW35" i="16"/>
  <c r="AX35" i="16"/>
  <c r="AY35" i="16"/>
  <c r="AZ35" i="16"/>
  <c r="BA35" i="16"/>
  <c r="BB35" i="16"/>
  <c r="BC35" i="16"/>
  <c r="BD35" i="16"/>
  <c r="BE35" i="16"/>
  <c r="BF35" i="16"/>
  <c r="BG35" i="16"/>
  <c r="BH35" i="16"/>
  <c r="BI35" i="16"/>
  <c r="BJ35" i="16"/>
  <c r="BK35" i="16"/>
  <c r="BL35" i="16"/>
  <c r="BM35" i="16"/>
  <c r="BN35" i="16"/>
  <c r="BO35" i="16"/>
  <c r="BP35" i="16"/>
  <c r="BQ35" i="16"/>
  <c r="BR35" i="16"/>
  <c r="BS35" i="16"/>
  <c r="BT35" i="16"/>
  <c r="BU35" i="16"/>
  <c r="BV35" i="16"/>
  <c r="BW35" i="16"/>
  <c r="BX35" i="16"/>
  <c r="BY35" i="16"/>
  <c r="BZ35" i="16"/>
  <c r="CA35" i="16"/>
  <c r="CB35" i="16"/>
  <c r="CC35" i="16"/>
  <c r="CD35" i="16"/>
  <c r="CE35" i="16"/>
  <c r="CF35" i="16"/>
  <c r="CG35" i="16"/>
  <c r="CH35" i="16"/>
  <c r="CI35" i="16"/>
  <c r="CJ35" i="16"/>
  <c r="CK35" i="16"/>
  <c r="CL35" i="16"/>
  <c r="CM35" i="16"/>
  <c r="CN35" i="16"/>
  <c r="CO35" i="16"/>
  <c r="CP35" i="16"/>
  <c r="CQ35" i="16"/>
  <c r="CR35" i="16"/>
  <c r="CS35" i="16"/>
  <c r="CT35" i="16"/>
  <c r="CU35" i="16"/>
  <c r="CV35" i="16"/>
  <c r="CW35" i="16"/>
  <c r="CX35" i="16"/>
  <c r="CY35" i="16"/>
  <c r="CZ35" i="16"/>
  <c r="DA35" i="16"/>
  <c r="DB35" i="16"/>
  <c r="DC35" i="16"/>
  <c r="DD35" i="16"/>
  <c r="DE35" i="16"/>
  <c r="DF35" i="16"/>
  <c r="DG35" i="16"/>
  <c r="DH35" i="16"/>
  <c r="DI35" i="16"/>
  <c r="DJ35" i="16"/>
  <c r="DK35" i="16"/>
  <c r="DL35" i="16"/>
  <c r="DM35" i="16"/>
  <c r="DN35" i="16"/>
  <c r="DO35" i="16"/>
  <c r="DP35" i="16"/>
  <c r="DQ35" i="16"/>
  <c r="DR35" i="16"/>
  <c r="DS35" i="16"/>
  <c r="DT35" i="16"/>
  <c r="DU35" i="16"/>
  <c r="DV35" i="16"/>
  <c r="DW35" i="16"/>
  <c r="DX35" i="16"/>
  <c r="DY35" i="16"/>
  <c r="DZ35" i="16"/>
  <c r="EA35" i="16"/>
  <c r="EB35" i="16"/>
  <c r="EC35" i="16"/>
  <c r="ED35" i="16"/>
  <c r="EE35" i="16"/>
  <c r="EF35" i="16"/>
  <c r="EG35" i="16"/>
  <c r="EH35" i="16"/>
  <c r="EI35" i="16"/>
  <c r="EJ35" i="16"/>
  <c r="EK35" i="16"/>
  <c r="EL35" i="16"/>
  <c r="EM35" i="16"/>
  <c r="EN35" i="16"/>
  <c r="EO35" i="16"/>
  <c r="EP35" i="16"/>
  <c r="EQ35" i="16"/>
  <c r="ER35" i="16"/>
  <c r="ES35" i="16"/>
  <c r="ET35" i="16"/>
  <c r="EU35" i="16"/>
  <c r="EV35" i="16"/>
  <c r="EW35" i="16"/>
  <c r="EX35" i="16"/>
  <c r="EY35" i="16"/>
  <c r="EZ35" i="16"/>
  <c r="AA36" i="16"/>
  <c r="AB36" i="16"/>
  <c r="AC36" i="16"/>
  <c r="AD36" i="16"/>
  <c r="AE36" i="16"/>
  <c r="AF36" i="16"/>
  <c r="AG36" i="16"/>
  <c r="AH36" i="16"/>
  <c r="AI36" i="16"/>
  <c r="AJ36" i="16"/>
  <c r="AK36" i="16"/>
  <c r="AL36" i="16"/>
  <c r="AM36" i="16"/>
  <c r="AN36" i="16"/>
  <c r="AO36" i="16"/>
  <c r="AP36" i="16"/>
  <c r="AQ36" i="16"/>
  <c r="AR36" i="16"/>
  <c r="AS36" i="16"/>
  <c r="AT36" i="16"/>
  <c r="AU36" i="16"/>
  <c r="AV36" i="16"/>
  <c r="AW36" i="16"/>
  <c r="AX36" i="16"/>
  <c r="AY36" i="16"/>
  <c r="AZ36" i="16"/>
  <c r="BA36" i="16"/>
  <c r="BB36" i="16"/>
  <c r="BC36" i="16"/>
  <c r="BD36" i="16"/>
  <c r="BE36" i="16"/>
  <c r="BF36" i="16"/>
  <c r="BG36" i="16"/>
  <c r="BH36" i="16"/>
  <c r="BI36" i="16"/>
  <c r="BJ36" i="16"/>
  <c r="BK36" i="16"/>
  <c r="BL36" i="16"/>
  <c r="BM36" i="16"/>
  <c r="BN36" i="16"/>
  <c r="BO36" i="16"/>
  <c r="BP36" i="16"/>
  <c r="BQ36" i="16"/>
  <c r="BR36" i="16"/>
  <c r="BS36" i="16"/>
  <c r="BT36" i="16"/>
  <c r="BU36" i="16"/>
  <c r="BV36" i="16"/>
  <c r="BW36" i="16"/>
  <c r="BX36" i="16"/>
  <c r="BY36" i="16"/>
  <c r="BZ36" i="16"/>
  <c r="CA36" i="16"/>
  <c r="CB36" i="16"/>
  <c r="CC36" i="16"/>
  <c r="CD36" i="16"/>
  <c r="CE36" i="16"/>
  <c r="CF36" i="16"/>
  <c r="CG36" i="16"/>
  <c r="CH36" i="16"/>
  <c r="CI36" i="16"/>
  <c r="CJ36" i="16"/>
  <c r="CK36" i="16"/>
  <c r="CL36" i="16"/>
  <c r="CM36" i="16"/>
  <c r="CN36" i="16"/>
  <c r="CO36" i="16"/>
  <c r="CP36" i="16"/>
  <c r="CQ36" i="16"/>
  <c r="CR36" i="16"/>
  <c r="CS36" i="16"/>
  <c r="CT36" i="16"/>
  <c r="CU36" i="16"/>
  <c r="CV36" i="16"/>
  <c r="CW36" i="16"/>
  <c r="CX36" i="16"/>
  <c r="CY36" i="16"/>
  <c r="CZ36" i="16"/>
  <c r="DA36" i="16"/>
  <c r="DB36" i="16"/>
  <c r="DC36" i="16"/>
  <c r="DD36" i="16"/>
  <c r="DE36" i="16"/>
  <c r="DF36" i="16"/>
  <c r="DG36" i="16"/>
  <c r="DH36" i="16"/>
  <c r="DI36" i="16"/>
  <c r="DJ36" i="16"/>
  <c r="DK36" i="16"/>
  <c r="DL36" i="16"/>
  <c r="DM36" i="16"/>
  <c r="DN36" i="16"/>
  <c r="DO36" i="16"/>
  <c r="DP36" i="16"/>
  <c r="DQ36" i="16"/>
  <c r="DR36" i="16"/>
  <c r="DS36" i="16"/>
  <c r="DT36" i="16"/>
  <c r="DU36" i="16"/>
  <c r="DV36" i="16"/>
  <c r="DW36" i="16"/>
  <c r="DX36" i="16"/>
  <c r="DY36" i="16"/>
  <c r="DZ36" i="16"/>
  <c r="EA36" i="16"/>
  <c r="EB36" i="16"/>
  <c r="EC36" i="16"/>
  <c r="ED36" i="16"/>
  <c r="EE36" i="16"/>
  <c r="EF36" i="16"/>
  <c r="EG36" i="16"/>
  <c r="EH36" i="16"/>
  <c r="EI36" i="16"/>
  <c r="EJ36" i="16"/>
  <c r="EK36" i="16"/>
  <c r="EL36" i="16"/>
  <c r="EM36" i="16"/>
  <c r="EN36" i="16"/>
  <c r="EO36" i="16"/>
  <c r="EP36" i="16"/>
  <c r="EQ36" i="16"/>
  <c r="ER36" i="16"/>
  <c r="ES36" i="16"/>
  <c r="ET36" i="16"/>
  <c r="EU36" i="16"/>
  <c r="EV36" i="16"/>
  <c r="EW36" i="16"/>
  <c r="EX36" i="16"/>
  <c r="EY36" i="16"/>
  <c r="EZ36" i="16"/>
  <c r="AA37" i="16"/>
  <c r="AB37" i="16"/>
  <c r="AC37" i="16"/>
  <c r="AD37" i="16"/>
  <c r="AE37" i="16"/>
  <c r="AF37" i="16"/>
  <c r="AG37" i="16"/>
  <c r="AH37" i="16"/>
  <c r="AI37" i="16"/>
  <c r="AJ37" i="16"/>
  <c r="AK37" i="16"/>
  <c r="AL37" i="16"/>
  <c r="AM37" i="16"/>
  <c r="AN37" i="16"/>
  <c r="AO37" i="16"/>
  <c r="AP37" i="16"/>
  <c r="AQ37" i="16"/>
  <c r="AR37" i="16"/>
  <c r="AS37" i="16"/>
  <c r="AT37" i="16"/>
  <c r="AU37" i="16"/>
  <c r="AV37" i="16"/>
  <c r="AW37" i="16"/>
  <c r="AX37" i="16"/>
  <c r="AY37" i="16"/>
  <c r="AZ37" i="16"/>
  <c r="BA37" i="16"/>
  <c r="BB37" i="16"/>
  <c r="BC37" i="16"/>
  <c r="BD37" i="16"/>
  <c r="BE37" i="16"/>
  <c r="BF37" i="16"/>
  <c r="BG37" i="16"/>
  <c r="BH37" i="16"/>
  <c r="BI37" i="16"/>
  <c r="BJ37" i="16"/>
  <c r="BK37" i="16"/>
  <c r="BL37" i="16"/>
  <c r="BM37" i="16"/>
  <c r="BN37" i="16"/>
  <c r="BO37" i="16"/>
  <c r="BP37" i="16"/>
  <c r="BQ37" i="16"/>
  <c r="BR37" i="16"/>
  <c r="BS37" i="16"/>
  <c r="BT37" i="16"/>
  <c r="BU37" i="16"/>
  <c r="BV37" i="16"/>
  <c r="BW37" i="16"/>
  <c r="BX37" i="16"/>
  <c r="BY37" i="16"/>
  <c r="BZ37" i="16"/>
  <c r="CA37" i="16"/>
  <c r="CB37" i="16"/>
  <c r="CC37" i="16"/>
  <c r="CD37" i="16"/>
  <c r="CE37" i="16"/>
  <c r="CF37" i="16"/>
  <c r="CG37" i="16"/>
  <c r="CH37" i="16"/>
  <c r="CI37" i="16"/>
  <c r="CJ37" i="16"/>
  <c r="CK37" i="16"/>
  <c r="CL37" i="16"/>
  <c r="CM37" i="16"/>
  <c r="CN37" i="16"/>
  <c r="CO37" i="16"/>
  <c r="CP37" i="16"/>
  <c r="CQ37" i="16"/>
  <c r="CR37" i="16"/>
  <c r="CS37" i="16"/>
  <c r="CT37" i="16"/>
  <c r="CU37" i="16"/>
  <c r="CV37" i="16"/>
  <c r="CW37" i="16"/>
  <c r="CX37" i="16"/>
  <c r="CY37" i="16"/>
  <c r="CZ37" i="16"/>
  <c r="DA37" i="16"/>
  <c r="DB37" i="16"/>
  <c r="DC37" i="16"/>
  <c r="DD37" i="16"/>
  <c r="DE37" i="16"/>
  <c r="DF37" i="16"/>
  <c r="DG37" i="16"/>
  <c r="DH37" i="16"/>
  <c r="DI37" i="16"/>
  <c r="DJ37" i="16"/>
  <c r="DK37" i="16"/>
  <c r="DL37" i="16"/>
  <c r="DM37" i="16"/>
  <c r="DN37" i="16"/>
  <c r="DO37" i="16"/>
  <c r="DP37" i="16"/>
  <c r="DQ37" i="16"/>
  <c r="DR37" i="16"/>
  <c r="DS37" i="16"/>
  <c r="DT37" i="16"/>
  <c r="DU37" i="16"/>
  <c r="DV37" i="16"/>
  <c r="DW37" i="16"/>
  <c r="DX37" i="16"/>
  <c r="DY37" i="16"/>
  <c r="DZ37" i="16"/>
  <c r="EA37" i="16"/>
  <c r="EB37" i="16"/>
  <c r="EC37" i="16"/>
  <c r="ED37" i="16"/>
  <c r="EE37" i="16"/>
  <c r="EF37" i="16"/>
  <c r="EG37" i="16"/>
  <c r="EH37" i="16"/>
  <c r="EI37" i="16"/>
  <c r="EJ37" i="16"/>
  <c r="EK37" i="16"/>
  <c r="EL37" i="16"/>
  <c r="EM37" i="16"/>
  <c r="EN37" i="16"/>
  <c r="EO37" i="16"/>
  <c r="EP37" i="16"/>
  <c r="EQ37" i="16"/>
  <c r="ER37" i="16"/>
  <c r="ES37" i="16"/>
  <c r="ET37" i="16"/>
  <c r="EU37" i="16"/>
  <c r="EV37" i="16"/>
  <c r="EW37" i="16"/>
  <c r="EX37" i="16"/>
  <c r="EY37" i="16"/>
  <c r="EZ37" i="16"/>
  <c r="AA38" i="16"/>
  <c r="AB38" i="16"/>
  <c r="AC38" i="16"/>
  <c r="AD38" i="16"/>
  <c r="AE38" i="16"/>
  <c r="AF38" i="16"/>
  <c r="AG38" i="16"/>
  <c r="AH38" i="16"/>
  <c r="AI38" i="16"/>
  <c r="AJ38" i="16"/>
  <c r="AK38" i="16"/>
  <c r="AL38" i="16"/>
  <c r="AM38" i="16"/>
  <c r="AN38" i="16"/>
  <c r="AO38" i="16"/>
  <c r="AP38" i="16"/>
  <c r="AQ38" i="16"/>
  <c r="AR38" i="16"/>
  <c r="AS38" i="16"/>
  <c r="AT38" i="16"/>
  <c r="AU38" i="16"/>
  <c r="AV38" i="16"/>
  <c r="AW38" i="16"/>
  <c r="AX38" i="16"/>
  <c r="AY38" i="16"/>
  <c r="AZ38" i="16"/>
  <c r="BA38" i="16"/>
  <c r="BB38" i="16"/>
  <c r="BC38" i="16"/>
  <c r="BD38" i="16"/>
  <c r="BE38" i="16"/>
  <c r="BF38" i="16"/>
  <c r="BG38" i="16"/>
  <c r="BH38" i="16"/>
  <c r="BI38" i="16"/>
  <c r="BJ38" i="16"/>
  <c r="BK38" i="16"/>
  <c r="BL38" i="16"/>
  <c r="BM38" i="16"/>
  <c r="BN38" i="16"/>
  <c r="BO38" i="16"/>
  <c r="BP38" i="16"/>
  <c r="BQ38" i="16"/>
  <c r="BR38" i="16"/>
  <c r="BS38" i="16"/>
  <c r="BT38" i="16"/>
  <c r="BU38" i="16"/>
  <c r="BV38" i="16"/>
  <c r="BW38" i="16"/>
  <c r="BX38" i="16"/>
  <c r="BY38" i="16"/>
  <c r="BZ38" i="16"/>
  <c r="CA38" i="16"/>
  <c r="CB38" i="16"/>
  <c r="CC38" i="16"/>
  <c r="CD38" i="16"/>
  <c r="CE38" i="16"/>
  <c r="CF38" i="16"/>
  <c r="CG38" i="16"/>
  <c r="CH38" i="16"/>
  <c r="CI38" i="16"/>
  <c r="CJ38" i="16"/>
  <c r="CK38" i="16"/>
  <c r="CL38" i="16"/>
  <c r="CM38" i="16"/>
  <c r="CN38" i="16"/>
  <c r="CO38" i="16"/>
  <c r="CP38" i="16"/>
  <c r="CQ38" i="16"/>
  <c r="CR38" i="16"/>
  <c r="CS38" i="16"/>
  <c r="CT38" i="16"/>
  <c r="CU38" i="16"/>
  <c r="CV38" i="16"/>
  <c r="CW38" i="16"/>
  <c r="CX38" i="16"/>
  <c r="CY38" i="16"/>
  <c r="CZ38" i="16"/>
  <c r="DA38" i="16"/>
  <c r="DB38" i="16"/>
  <c r="DC38" i="16"/>
  <c r="DD38" i="16"/>
  <c r="DE38" i="16"/>
  <c r="DF38" i="16"/>
  <c r="DG38" i="16"/>
  <c r="DH38" i="16"/>
  <c r="DI38" i="16"/>
  <c r="DJ38" i="16"/>
  <c r="DK38" i="16"/>
  <c r="DL38" i="16"/>
  <c r="DM38" i="16"/>
  <c r="DN38" i="16"/>
  <c r="DO38" i="16"/>
  <c r="DP38" i="16"/>
  <c r="DQ38" i="16"/>
  <c r="DR38" i="16"/>
  <c r="DS38" i="16"/>
  <c r="DT38" i="16"/>
  <c r="DU38" i="16"/>
  <c r="DV38" i="16"/>
  <c r="DW38" i="16"/>
  <c r="DX38" i="16"/>
  <c r="DY38" i="16"/>
  <c r="DZ38" i="16"/>
  <c r="EA38" i="16"/>
  <c r="EB38" i="16"/>
  <c r="EC38" i="16"/>
  <c r="ED38" i="16"/>
  <c r="EE38" i="16"/>
  <c r="EF38" i="16"/>
  <c r="EG38" i="16"/>
  <c r="EH38" i="16"/>
  <c r="EI38" i="16"/>
  <c r="EJ38" i="16"/>
  <c r="EK38" i="16"/>
  <c r="EL38" i="16"/>
  <c r="EM38" i="16"/>
  <c r="EN38" i="16"/>
  <c r="EO38" i="16"/>
  <c r="EP38" i="16"/>
  <c r="EQ38" i="16"/>
  <c r="ER38" i="16"/>
  <c r="ES38" i="16"/>
  <c r="ET38" i="16"/>
  <c r="EU38" i="16"/>
  <c r="EV38" i="16"/>
  <c r="EW38" i="16"/>
  <c r="EX38" i="16"/>
  <c r="EY38" i="16"/>
  <c r="EZ38" i="16"/>
  <c r="AA39" i="16"/>
  <c r="AB39" i="16"/>
  <c r="AC39" i="16"/>
  <c r="AD39" i="16"/>
  <c r="AE39" i="16"/>
  <c r="AF39" i="16"/>
  <c r="AG39" i="16"/>
  <c r="AH39" i="16"/>
  <c r="AI39" i="16"/>
  <c r="AJ39" i="16"/>
  <c r="AK39" i="16"/>
  <c r="AL39" i="16"/>
  <c r="AM39" i="16"/>
  <c r="AN39" i="16"/>
  <c r="AO39" i="16"/>
  <c r="AP39" i="16"/>
  <c r="AQ39" i="16"/>
  <c r="AR39" i="16"/>
  <c r="AS39" i="16"/>
  <c r="AT39" i="16"/>
  <c r="AU39" i="16"/>
  <c r="AV39" i="16"/>
  <c r="AW39" i="16"/>
  <c r="AX39" i="16"/>
  <c r="AY39" i="16"/>
  <c r="AZ39" i="16"/>
  <c r="BA39" i="16"/>
  <c r="BB39" i="16"/>
  <c r="BC39" i="16"/>
  <c r="BD39" i="16"/>
  <c r="BE39" i="16"/>
  <c r="BF39" i="16"/>
  <c r="BG39" i="16"/>
  <c r="BH39" i="16"/>
  <c r="BI39" i="16"/>
  <c r="BJ39" i="16"/>
  <c r="BK39" i="16"/>
  <c r="BL39" i="16"/>
  <c r="BM39" i="16"/>
  <c r="BN39" i="16"/>
  <c r="BO39" i="16"/>
  <c r="BP39" i="16"/>
  <c r="BQ39" i="16"/>
  <c r="BR39" i="16"/>
  <c r="BS39" i="16"/>
  <c r="BT39" i="16"/>
  <c r="BU39" i="16"/>
  <c r="BV39" i="16"/>
  <c r="BW39" i="16"/>
  <c r="BX39" i="16"/>
  <c r="BY39" i="16"/>
  <c r="BZ39" i="16"/>
  <c r="CA39" i="16"/>
  <c r="CB39" i="16"/>
  <c r="CC39" i="16"/>
  <c r="CD39" i="16"/>
  <c r="CE39" i="16"/>
  <c r="CF39" i="16"/>
  <c r="CG39" i="16"/>
  <c r="CH39" i="16"/>
  <c r="CI39" i="16"/>
  <c r="CJ39" i="16"/>
  <c r="CK39" i="16"/>
  <c r="CL39" i="16"/>
  <c r="CM39" i="16"/>
  <c r="CN39" i="16"/>
  <c r="CO39" i="16"/>
  <c r="CP39" i="16"/>
  <c r="CQ39" i="16"/>
  <c r="CR39" i="16"/>
  <c r="CS39" i="16"/>
  <c r="CT39" i="16"/>
  <c r="CU39" i="16"/>
  <c r="CV39" i="16"/>
  <c r="CW39" i="16"/>
  <c r="CX39" i="16"/>
  <c r="CY39" i="16"/>
  <c r="CZ39" i="16"/>
  <c r="DA39" i="16"/>
  <c r="DB39" i="16"/>
  <c r="DC39" i="16"/>
  <c r="DD39" i="16"/>
  <c r="DE39" i="16"/>
  <c r="DF39" i="16"/>
  <c r="DG39" i="16"/>
  <c r="DH39" i="16"/>
  <c r="DI39" i="16"/>
  <c r="DJ39" i="16"/>
  <c r="DK39" i="16"/>
  <c r="DL39" i="16"/>
  <c r="DM39" i="16"/>
  <c r="DN39" i="16"/>
  <c r="DO39" i="16"/>
  <c r="DP39" i="16"/>
  <c r="DQ39" i="16"/>
  <c r="DR39" i="16"/>
  <c r="DS39" i="16"/>
  <c r="DT39" i="16"/>
  <c r="DU39" i="16"/>
  <c r="DV39" i="16"/>
  <c r="DW39" i="16"/>
  <c r="DX39" i="16"/>
  <c r="DY39" i="16"/>
  <c r="DZ39" i="16"/>
  <c r="EA39" i="16"/>
  <c r="EB39" i="16"/>
  <c r="EC39" i="16"/>
  <c r="ED39" i="16"/>
  <c r="EE39" i="16"/>
  <c r="EF39" i="16"/>
  <c r="EG39" i="16"/>
  <c r="EH39" i="16"/>
  <c r="EI39" i="16"/>
  <c r="EJ39" i="16"/>
  <c r="EK39" i="16"/>
  <c r="EL39" i="16"/>
  <c r="EM39" i="16"/>
  <c r="EN39" i="16"/>
  <c r="EO39" i="16"/>
  <c r="EP39" i="16"/>
  <c r="EQ39" i="16"/>
  <c r="ER39" i="16"/>
  <c r="ES39" i="16"/>
  <c r="ET39" i="16"/>
  <c r="EU39" i="16"/>
  <c r="EV39" i="16"/>
  <c r="EW39" i="16"/>
  <c r="EX39" i="16"/>
  <c r="EY39" i="16"/>
  <c r="EZ39" i="16"/>
  <c r="AA40" i="16"/>
  <c r="AB40" i="16"/>
  <c r="AC40" i="16"/>
  <c r="AD40" i="16"/>
  <c r="AE40" i="16"/>
  <c r="AF40" i="16"/>
  <c r="AG40" i="16"/>
  <c r="AH40" i="16"/>
  <c r="AI40" i="16"/>
  <c r="AJ40" i="16"/>
  <c r="AK40" i="16"/>
  <c r="AL40" i="16"/>
  <c r="AM40" i="16"/>
  <c r="AN40" i="16"/>
  <c r="AO40" i="16"/>
  <c r="AP40" i="16"/>
  <c r="AQ40" i="16"/>
  <c r="AR40" i="16"/>
  <c r="AS40" i="16"/>
  <c r="AT40" i="16"/>
  <c r="AU40" i="16"/>
  <c r="AV40" i="16"/>
  <c r="AW40" i="16"/>
  <c r="AX40" i="16"/>
  <c r="AY40" i="16"/>
  <c r="AZ40" i="16"/>
  <c r="BA40" i="16"/>
  <c r="BB40" i="16"/>
  <c r="BC40" i="16"/>
  <c r="BD40" i="16"/>
  <c r="BE40" i="16"/>
  <c r="BF40" i="16"/>
  <c r="BG40" i="16"/>
  <c r="BH40" i="16"/>
  <c r="BI40" i="16"/>
  <c r="BJ40" i="16"/>
  <c r="BK40" i="16"/>
  <c r="BL40" i="16"/>
  <c r="BM40" i="16"/>
  <c r="BN40" i="16"/>
  <c r="BO40" i="16"/>
  <c r="BP40" i="16"/>
  <c r="BQ40" i="16"/>
  <c r="BR40" i="16"/>
  <c r="BS40" i="16"/>
  <c r="BT40" i="16"/>
  <c r="BU40" i="16"/>
  <c r="BV40" i="16"/>
  <c r="BW40" i="16"/>
  <c r="BX40" i="16"/>
  <c r="BY40" i="16"/>
  <c r="BZ40" i="16"/>
  <c r="CA40" i="16"/>
  <c r="CB40" i="16"/>
  <c r="CC40" i="16"/>
  <c r="CD40" i="16"/>
  <c r="CE40" i="16"/>
  <c r="CF40" i="16"/>
  <c r="CG40" i="16"/>
  <c r="CH40" i="16"/>
  <c r="CI40" i="16"/>
  <c r="CJ40" i="16"/>
  <c r="CK40" i="16"/>
  <c r="CL40" i="16"/>
  <c r="CM40" i="16"/>
  <c r="CN40" i="16"/>
  <c r="CO40" i="16"/>
  <c r="CP40" i="16"/>
  <c r="CQ40" i="16"/>
  <c r="CR40" i="16"/>
  <c r="CS40" i="16"/>
  <c r="CT40" i="16"/>
  <c r="CU40" i="16"/>
  <c r="CV40" i="16"/>
  <c r="CW40" i="16"/>
  <c r="CX40" i="16"/>
  <c r="CY40" i="16"/>
  <c r="CZ40" i="16"/>
  <c r="DA40" i="16"/>
  <c r="DB40" i="16"/>
  <c r="DC40" i="16"/>
  <c r="DD40" i="16"/>
  <c r="DE40" i="16"/>
  <c r="DF40" i="16"/>
  <c r="DG40" i="16"/>
  <c r="DH40" i="16"/>
  <c r="DI40" i="16"/>
  <c r="DJ40" i="16"/>
  <c r="DK40" i="16"/>
  <c r="DL40" i="16"/>
  <c r="DM40" i="16"/>
  <c r="DN40" i="16"/>
  <c r="DO40" i="16"/>
  <c r="DP40" i="16"/>
  <c r="DQ40" i="16"/>
  <c r="DR40" i="16"/>
  <c r="DS40" i="16"/>
  <c r="DT40" i="16"/>
  <c r="DU40" i="16"/>
  <c r="DV40" i="16"/>
  <c r="DW40" i="16"/>
  <c r="DX40" i="16"/>
  <c r="DY40" i="16"/>
  <c r="DZ40" i="16"/>
  <c r="EA40" i="16"/>
  <c r="EB40" i="16"/>
  <c r="EC40" i="16"/>
  <c r="ED40" i="16"/>
  <c r="EE40" i="16"/>
  <c r="EF40" i="16"/>
  <c r="EG40" i="16"/>
  <c r="EH40" i="16"/>
  <c r="EI40" i="16"/>
  <c r="EJ40" i="16"/>
  <c r="EK40" i="16"/>
  <c r="EL40" i="16"/>
  <c r="EM40" i="16"/>
  <c r="EN40" i="16"/>
  <c r="EO40" i="16"/>
  <c r="EP40" i="16"/>
  <c r="EQ40" i="16"/>
  <c r="ER40" i="16"/>
  <c r="ES40" i="16"/>
  <c r="ET40" i="16"/>
  <c r="EU40" i="16"/>
  <c r="EV40" i="16"/>
  <c r="EW40" i="16"/>
  <c r="EX40" i="16"/>
  <c r="EY40" i="16"/>
  <c r="EZ40" i="16"/>
  <c r="AA41" i="16"/>
  <c r="AB41" i="16"/>
  <c r="AC41" i="16"/>
  <c r="AD41" i="16"/>
  <c r="AE41" i="16"/>
  <c r="AF41" i="16"/>
  <c r="AG41" i="16"/>
  <c r="AH41" i="16"/>
  <c r="AI41" i="16"/>
  <c r="AJ41" i="16"/>
  <c r="AK41" i="16"/>
  <c r="AL41" i="16"/>
  <c r="AM41" i="16"/>
  <c r="AN41" i="16"/>
  <c r="AO41" i="16"/>
  <c r="AP41" i="16"/>
  <c r="AQ41" i="16"/>
  <c r="AR41" i="16"/>
  <c r="AS41" i="16"/>
  <c r="AT41" i="16"/>
  <c r="AU41" i="16"/>
  <c r="AV41" i="16"/>
  <c r="AW41" i="16"/>
  <c r="AX41" i="16"/>
  <c r="AY41" i="16"/>
  <c r="AZ41" i="16"/>
  <c r="BA41" i="16"/>
  <c r="BB41" i="16"/>
  <c r="BC41" i="16"/>
  <c r="BD41" i="16"/>
  <c r="BE41" i="16"/>
  <c r="BF41" i="16"/>
  <c r="BG41" i="16"/>
  <c r="BH41" i="16"/>
  <c r="BI41" i="16"/>
  <c r="BJ41" i="16"/>
  <c r="BK41" i="16"/>
  <c r="BL41" i="16"/>
  <c r="BM41" i="16"/>
  <c r="BN41" i="16"/>
  <c r="BO41" i="16"/>
  <c r="BP41" i="16"/>
  <c r="BQ41" i="16"/>
  <c r="BR41" i="16"/>
  <c r="BS41" i="16"/>
  <c r="BT41" i="16"/>
  <c r="BU41" i="16"/>
  <c r="BV41" i="16"/>
  <c r="BW41" i="16"/>
  <c r="BX41" i="16"/>
  <c r="BY41" i="16"/>
  <c r="BZ41" i="16"/>
  <c r="CA41" i="16"/>
  <c r="CB41" i="16"/>
  <c r="CC41" i="16"/>
  <c r="CD41" i="16"/>
  <c r="CE41" i="16"/>
  <c r="CF41" i="16"/>
  <c r="CG41" i="16"/>
  <c r="CH41" i="16"/>
  <c r="CI41" i="16"/>
  <c r="CJ41" i="16"/>
  <c r="CK41" i="16"/>
  <c r="CL41" i="16"/>
  <c r="CM41" i="16"/>
  <c r="CN41" i="16"/>
  <c r="CO41" i="16"/>
  <c r="CP41" i="16"/>
  <c r="CQ41" i="16"/>
  <c r="CR41" i="16"/>
  <c r="CS41" i="16"/>
  <c r="CT41" i="16"/>
  <c r="CU41" i="16"/>
  <c r="CV41" i="16"/>
  <c r="CW41" i="16"/>
  <c r="CX41" i="16"/>
  <c r="CY41" i="16"/>
  <c r="CZ41" i="16"/>
  <c r="DA41" i="16"/>
  <c r="DB41" i="16"/>
  <c r="DC41" i="16"/>
  <c r="DD41" i="16"/>
  <c r="DE41" i="16"/>
  <c r="DF41" i="16"/>
  <c r="DG41" i="16"/>
  <c r="DH41" i="16"/>
  <c r="DI41" i="16"/>
  <c r="DJ41" i="16"/>
  <c r="DK41" i="16"/>
  <c r="DL41" i="16"/>
  <c r="DM41" i="16"/>
  <c r="DN41" i="16"/>
  <c r="DO41" i="16"/>
  <c r="DP41" i="16"/>
  <c r="DQ41" i="16"/>
  <c r="DR41" i="16"/>
  <c r="DS41" i="16"/>
  <c r="DT41" i="16"/>
  <c r="DU41" i="16"/>
  <c r="DV41" i="16"/>
  <c r="DW41" i="16"/>
  <c r="DX41" i="16"/>
  <c r="DY41" i="16"/>
  <c r="DZ41" i="16"/>
  <c r="EA41" i="16"/>
  <c r="EB41" i="16"/>
  <c r="EC41" i="16"/>
  <c r="ED41" i="16"/>
  <c r="EE41" i="16"/>
  <c r="EF41" i="16"/>
  <c r="EG41" i="16"/>
  <c r="EH41" i="16"/>
  <c r="EI41" i="16"/>
  <c r="EJ41" i="16"/>
  <c r="EK41" i="16"/>
  <c r="EL41" i="16"/>
  <c r="EM41" i="16"/>
  <c r="EN41" i="16"/>
  <c r="EO41" i="16"/>
  <c r="EP41" i="16"/>
  <c r="EQ41" i="16"/>
  <c r="ER41" i="16"/>
  <c r="ES41" i="16"/>
  <c r="ET41" i="16"/>
  <c r="EU41" i="16"/>
  <c r="EV41" i="16"/>
  <c r="EW41" i="16"/>
  <c r="EX41" i="16"/>
  <c r="EY41" i="16"/>
  <c r="EZ41" i="16"/>
  <c r="AA42" i="16"/>
  <c r="AB42" i="16"/>
  <c r="AC42" i="16"/>
  <c r="AD42" i="16"/>
  <c r="AE42" i="16"/>
  <c r="AF42" i="16"/>
  <c r="AG42" i="16"/>
  <c r="AH42" i="16"/>
  <c r="AI42" i="16"/>
  <c r="AJ42" i="16"/>
  <c r="AK42" i="16"/>
  <c r="AL42" i="16"/>
  <c r="AM42" i="16"/>
  <c r="AN42" i="16"/>
  <c r="AO42" i="16"/>
  <c r="AP42" i="16"/>
  <c r="AQ42" i="16"/>
  <c r="AR42" i="16"/>
  <c r="AS42" i="16"/>
  <c r="AT42" i="16"/>
  <c r="AU42" i="16"/>
  <c r="AV42" i="16"/>
  <c r="AW42" i="16"/>
  <c r="AX42" i="16"/>
  <c r="AY42" i="16"/>
  <c r="AZ42" i="16"/>
  <c r="BA42" i="16"/>
  <c r="BB42" i="16"/>
  <c r="BC42" i="16"/>
  <c r="BD42" i="16"/>
  <c r="BE42" i="16"/>
  <c r="BF42" i="16"/>
  <c r="BG42" i="16"/>
  <c r="BH42" i="16"/>
  <c r="BI42" i="16"/>
  <c r="BJ42" i="16"/>
  <c r="BK42" i="16"/>
  <c r="BL42" i="16"/>
  <c r="BM42" i="16"/>
  <c r="BN42" i="16"/>
  <c r="BO42" i="16"/>
  <c r="BP42" i="16"/>
  <c r="BQ42" i="16"/>
  <c r="BR42" i="16"/>
  <c r="BS42" i="16"/>
  <c r="BT42" i="16"/>
  <c r="BU42" i="16"/>
  <c r="BV42" i="16"/>
  <c r="BW42" i="16"/>
  <c r="BX42" i="16"/>
  <c r="BY42" i="16"/>
  <c r="BZ42" i="16"/>
  <c r="CA42" i="16"/>
  <c r="CB42" i="16"/>
  <c r="CC42" i="16"/>
  <c r="CD42" i="16"/>
  <c r="CE42" i="16"/>
  <c r="CF42" i="16"/>
  <c r="CG42" i="16"/>
  <c r="CH42" i="16"/>
  <c r="CI42" i="16"/>
  <c r="CJ42" i="16"/>
  <c r="CK42" i="16"/>
  <c r="CL42" i="16"/>
  <c r="CM42" i="16"/>
  <c r="CN42" i="16"/>
  <c r="CO42" i="16"/>
  <c r="CP42" i="16"/>
  <c r="CQ42" i="16"/>
  <c r="CR42" i="16"/>
  <c r="CS42" i="16"/>
  <c r="CT42" i="16"/>
  <c r="CU42" i="16"/>
  <c r="CV42" i="16"/>
  <c r="CW42" i="16"/>
  <c r="CX42" i="16"/>
  <c r="CY42" i="16"/>
  <c r="CZ42" i="16"/>
  <c r="DA42" i="16"/>
  <c r="DB42" i="16"/>
  <c r="DC42" i="16"/>
  <c r="DD42" i="16"/>
  <c r="DE42" i="16"/>
  <c r="DF42" i="16"/>
  <c r="DG42" i="16"/>
  <c r="DH42" i="16"/>
  <c r="DI42" i="16"/>
  <c r="DJ42" i="16"/>
  <c r="DK42" i="16"/>
  <c r="DL42" i="16"/>
  <c r="DM42" i="16"/>
  <c r="DN42" i="16"/>
  <c r="DO42" i="16"/>
  <c r="DP42" i="16"/>
  <c r="DQ42" i="16"/>
  <c r="DR42" i="16"/>
  <c r="DS42" i="16"/>
  <c r="DT42" i="16"/>
  <c r="DU42" i="16"/>
  <c r="DV42" i="16"/>
  <c r="DW42" i="16"/>
  <c r="DX42" i="16"/>
  <c r="DY42" i="16"/>
  <c r="DZ42" i="16"/>
  <c r="EA42" i="16"/>
  <c r="EB42" i="16"/>
  <c r="EC42" i="16"/>
  <c r="ED42" i="16"/>
  <c r="EE42" i="16"/>
  <c r="EF42" i="16"/>
  <c r="EG42" i="16"/>
  <c r="EH42" i="16"/>
  <c r="EI42" i="16"/>
  <c r="EJ42" i="16"/>
  <c r="EK42" i="16"/>
  <c r="EL42" i="16"/>
  <c r="EM42" i="16"/>
  <c r="EN42" i="16"/>
  <c r="EO42" i="16"/>
  <c r="EP42" i="16"/>
  <c r="EQ42" i="16"/>
  <c r="ER42" i="16"/>
  <c r="ES42" i="16"/>
  <c r="ET42" i="16"/>
  <c r="EU42" i="16"/>
  <c r="EV42" i="16"/>
  <c r="EW42" i="16"/>
  <c r="EX42" i="16"/>
  <c r="EY42" i="16"/>
  <c r="EZ42" i="16"/>
  <c r="AA43" i="16"/>
  <c r="AB43" i="16"/>
  <c r="AC43" i="16"/>
  <c r="AD43" i="16"/>
  <c r="AE43" i="16"/>
  <c r="AF43" i="16"/>
  <c r="AG43" i="16"/>
  <c r="AH43" i="16"/>
  <c r="AI43" i="16"/>
  <c r="AJ43" i="16"/>
  <c r="AK43" i="16"/>
  <c r="AL43" i="16"/>
  <c r="AM43" i="16"/>
  <c r="AN43" i="16"/>
  <c r="AO43" i="16"/>
  <c r="AP43" i="16"/>
  <c r="AQ43" i="16"/>
  <c r="AR43" i="16"/>
  <c r="AS43" i="16"/>
  <c r="AT43" i="16"/>
  <c r="AU43" i="16"/>
  <c r="AV43" i="16"/>
  <c r="AW43" i="16"/>
  <c r="AX43" i="16"/>
  <c r="AY43" i="16"/>
  <c r="AZ43" i="16"/>
  <c r="BA43" i="16"/>
  <c r="BB43" i="16"/>
  <c r="BC43" i="16"/>
  <c r="BD43" i="16"/>
  <c r="BE43" i="16"/>
  <c r="BF43" i="16"/>
  <c r="BG43" i="16"/>
  <c r="BH43" i="16"/>
  <c r="BI43" i="16"/>
  <c r="BJ43" i="16"/>
  <c r="BK43" i="16"/>
  <c r="BL43" i="16"/>
  <c r="BM43" i="16"/>
  <c r="BN43" i="16"/>
  <c r="BO43" i="16"/>
  <c r="BP43" i="16"/>
  <c r="BQ43" i="16"/>
  <c r="BR43" i="16"/>
  <c r="BS43" i="16"/>
  <c r="BT43" i="16"/>
  <c r="BU43" i="16"/>
  <c r="BV43" i="16"/>
  <c r="BW43" i="16"/>
  <c r="BX43" i="16"/>
  <c r="BY43" i="16"/>
  <c r="BZ43" i="16"/>
  <c r="CA43" i="16"/>
  <c r="CB43" i="16"/>
  <c r="CC43" i="16"/>
  <c r="CD43" i="16"/>
  <c r="CE43" i="16"/>
  <c r="CF43" i="16"/>
  <c r="CG43" i="16"/>
  <c r="CH43" i="16"/>
  <c r="CI43" i="16"/>
  <c r="CJ43" i="16"/>
  <c r="CK43" i="16"/>
  <c r="CL43" i="16"/>
  <c r="CM43" i="16"/>
  <c r="CN43" i="16"/>
  <c r="CO43" i="16"/>
  <c r="CP43" i="16"/>
  <c r="CQ43" i="16"/>
  <c r="CR43" i="16"/>
  <c r="CS43" i="16"/>
  <c r="CT43" i="16"/>
  <c r="CU43" i="16"/>
  <c r="CV43" i="16"/>
  <c r="CW43" i="16"/>
  <c r="CX43" i="16"/>
  <c r="CY43" i="16"/>
  <c r="CZ43" i="16"/>
  <c r="DA43" i="16"/>
  <c r="DB43" i="16"/>
  <c r="DC43" i="16"/>
  <c r="DD43" i="16"/>
  <c r="DE43" i="16"/>
  <c r="DF43" i="16"/>
  <c r="DG43" i="16"/>
  <c r="DH43" i="16"/>
  <c r="DI43" i="16"/>
  <c r="DJ43" i="16"/>
  <c r="DK43" i="16"/>
  <c r="DL43" i="16"/>
  <c r="DM43" i="16"/>
  <c r="DN43" i="16"/>
  <c r="DO43" i="16"/>
  <c r="DP43" i="16"/>
  <c r="DQ43" i="16"/>
  <c r="DR43" i="16"/>
  <c r="DS43" i="16"/>
  <c r="DT43" i="16"/>
  <c r="DU43" i="16"/>
  <c r="DV43" i="16"/>
  <c r="DW43" i="16"/>
  <c r="DX43" i="16"/>
  <c r="DY43" i="16"/>
  <c r="DZ43" i="16"/>
  <c r="EA43" i="16"/>
  <c r="EB43" i="16"/>
  <c r="EC43" i="16"/>
  <c r="ED43" i="16"/>
  <c r="EE43" i="16"/>
  <c r="EF43" i="16"/>
  <c r="EG43" i="16"/>
  <c r="EH43" i="16"/>
  <c r="EI43" i="16"/>
  <c r="EJ43" i="16"/>
  <c r="EK43" i="16"/>
  <c r="EL43" i="16"/>
  <c r="EM43" i="16"/>
  <c r="EN43" i="16"/>
  <c r="EO43" i="16"/>
  <c r="EP43" i="16"/>
  <c r="EQ43" i="16"/>
  <c r="ER43" i="16"/>
  <c r="ES43" i="16"/>
  <c r="ET43" i="16"/>
  <c r="EU43" i="16"/>
  <c r="EV43" i="16"/>
  <c r="EW43" i="16"/>
  <c r="EX43" i="16"/>
  <c r="EY43" i="16"/>
  <c r="EZ43" i="16"/>
  <c r="AA44" i="16"/>
  <c r="AB44" i="16"/>
  <c r="AC44" i="16"/>
  <c r="AD44" i="16"/>
  <c r="AE44" i="16"/>
  <c r="AF44" i="16"/>
  <c r="AG44" i="16"/>
  <c r="AH44" i="16"/>
  <c r="AI44" i="16"/>
  <c r="AJ44" i="16"/>
  <c r="AK44" i="16"/>
  <c r="AL44" i="16"/>
  <c r="AM44" i="16"/>
  <c r="AN44" i="16"/>
  <c r="AO44" i="16"/>
  <c r="AP44" i="16"/>
  <c r="AQ44" i="16"/>
  <c r="AR44" i="16"/>
  <c r="AS44" i="16"/>
  <c r="AT44" i="16"/>
  <c r="AU44" i="16"/>
  <c r="AV44" i="16"/>
  <c r="AW44" i="16"/>
  <c r="AX44" i="16"/>
  <c r="AY44" i="16"/>
  <c r="AZ44" i="16"/>
  <c r="BA44" i="16"/>
  <c r="BB44" i="16"/>
  <c r="BC44" i="16"/>
  <c r="BD44" i="16"/>
  <c r="BE44" i="16"/>
  <c r="BF44" i="16"/>
  <c r="BG44" i="16"/>
  <c r="BH44" i="16"/>
  <c r="BI44" i="16"/>
  <c r="BJ44" i="16"/>
  <c r="BK44" i="16"/>
  <c r="BL44" i="16"/>
  <c r="BM44" i="16"/>
  <c r="BN44" i="16"/>
  <c r="BO44" i="16"/>
  <c r="BP44" i="16"/>
  <c r="BQ44" i="16"/>
  <c r="BR44" i="16"/>
  <c r="BS44" i="16"/>
  <c r="BT44" i="16"/>
  <c r="BU44" i="16"/>
  <c r="BV44" i="16"/>
  <c r="BW44" i="16"/>
  <c r="BX44" i="16"/>
  <c r="BY44" i="16"/>
  <c r="BZ44" i="16"/>
  <c r="CA44" i="16"/>
  <c r="CB44" i="16"/>
  <c r="CC44" i="16"/>
  <c r="CD44" i="16"/>
  <c r="CE44" i="16"/>
  <c r="CF44" i="16"/>
  <c r="CG44" i="16"/>
  <c r="CH44" i="16"/>
  <c r="CI44" i="16"/>
  <c r="CJ44" i="16"/>
  <c r="CK44" i="16"/>
  <c r="CL44" i="16"/>
  <c r="CM44" i="16"/>
  <c r="CN44" i="16"/>
  <c r="CO44" i="16"/>
  <c r="CP44" i="16"/>
  <c r="CQ44" i="16"/>
  <c r="CR44" i="16"/>
  <c r="CS44" i="16"/>
  <c r="CT44" i="16"/>
  <c r="CU44" i="16"/>
  <c r="CV44" i="16"/>
  <c r="CW44" i="16"/>
  <c r="CX44" i="16"/>
  <c r="CY44" i="16"/>
  <c r="CZ44" i="16"/>
  <c r="DA44" i="16"/>
  <c r="DB44" i="16"/>
  <c r="DC44" i="16"/>
  <c r="DD44" i="16"/>
  <c r="DE44" i="16"/>
  <c r="DF44" i="16"/>
  <c r="DG44" i="16"/>
  <c r="DH44" i="16"/>
  <c r="DI44" i="16"/>
  <c r="DJ44" i="16"/>
  <c r="DK44" i="16"/>
  <c r="DL44" i="16"/>
  <c r="DM44" i="16"/>
  <c r="DN44" i="16"/>
  <c r="DO44" i="16"/>
  <c r="DP44" i="16"/>
  <c r="DQ44" i="16"/>
  <c r="DR44" i="16"/>
  <c r="DS44" i="16"/>
  <c r="DT44" i="16"/>
  <c r="DU44" i="16"/>
  <c r="DV44" i="16"/>
  <c r="DW44" i="16"/>
  <c r="DX44" i="16"/>
  <c r="DY44" i="16"/>
  <c r="DZ44" i="16"/>
  <c r="EA44" i="16"/>
  <c r="EB44" i="16"/>
  <c r="EC44" i="16"/>
  <c r="ED44" i="16"/>
  <c r="EE44" i="16"/>
  <c r="EF44" i="16"/>
  <c r="EG44" i="16"/>
  <c r="EH44" i="16"/>
  <c r="EI44" i="16"/>
  <c r="EJ44" i="16"/>
  <c r="EK44" i="16"/>
  <c r="EL44" i="16"/>
  <c r="EM44" i="16"/>
  <c r="EN44" i="16"/>
  <c r="EO44" i="16"/>
  <c r="EP44" i="16"/>
  <c r="EQ44" i="16"/>
  <c r="ER44" i="16"/>
  <c r="ES44" i="16"/>
  <c r="ET44" i="16"/>
  <c r="EU44" i="16"/>
  <c r="EV44" i="16"/>
  <c r="EW44" i="16"/>
  <c r="EX44" i="16"/>
  <c r="EY44" i="16"/>
  <c r="EZ44" i="16"/>
  <c r="BC2" i="16"/>
  <c r="BD2" i="16"/>
  <c r="BE2" i="16"/>
  <c r="BF2" i="16"/>
  <c r="BG2" i="16"/>
  <c r="BH2" i="16"/>
  <c r="BI2" i="16"/>
  <c r="BJ2" i="16"/>
  <c r="BK2" i="16"/>
  <c r="BL2" i="16"/>
  <c r="BM2" i="16"/>
  <c r="BN2" i="16"/>
  <c r="BO2" i="16"/>
  <c r="BP2" i="16"/>
  <c r="BQ2" i="16"/>
  <c r="BR2" i="16"/>
  <c r="BS2" i="16"/>
  <c r="BT2" i="16"/>
  <c r="BU2" i="16"/>
  <c r="BV2" i="16"/>
  <c r="BW2" i="16"/>
  <c r="BX2" i="16"/>
  <c r="BY2" i="16"/>
  <c r="BZ2" i="16"/>
  <c r="CA2" i="16"/>
  <c r="CB2" i="16"/>
  <c r="CC2" i="16"/>
  <c r="CD2" i="16"/>
  <c r="CE2" i="16"/>
  <c r="CF2" i="16"/>
  <c r="CG2" i="16"/>
  <c r="CH2" i="16"/>
  <c r="CI2" i="16"/>
  <c r="CJ2" i="16"/>
  <c r="CK2" i="16"/>
  <c r="CL2" i="16"/>
  <c r="CM2" i="16"/>
  <c r="CN2" i="16"/>
  <c r="CO2" i="16"/>
  <c r="CP2" i="16"/>
  <c r="CQ2" i="16"/>
  <c r="CR2" i="16"/>
  <c r="CS2" i="16"/>
  <c r="CT2" i="16"/>
  <c r="CU2" i="16"/>
  <c r="CV2" i="16"/>
  <c r="CW2" i="16"/>
  <c r="CX2" i="16"/>
  <c r="CY2" i="16"/>
  <c r="CZ2" i="16"/>
  <c r="DA2" i="16"/>
  <c r="DB2" i="16"/>
  <c r="DC2" i="16"/>
  <c r="DD2" i="16"/>
  <c r="DE2" i="16"/>
  <c r="DF2" i="16"/>
  <c r="DG2" i="16"/>
  <c r="DH2" i="16"/>
  <c r="DI2" i="16"/>
  <c r="DJ2" i="16"/>
  <c r="DK2" i="16"/>
  <c r="DL2" i="16"/>
  <c r="DM2" i="16"/>
  <c r="DN2" i="16"/>
  <c r="DO2" i="16"/>
  <c r="DP2" i="16"/>
  <c r="DQ2" i="16"/>
  <c r="DR2" i="16"/>
  <c r="DS2" i="16"/>
  <c r="DT2" i="16"/>
  <c r="DU2" i="16"/>
  <c r="DV2" i="16"/>
  <c r="DW2" i="16"/>
  <c r="DX2" i="16"/>
  <c r="DY2" i="16"/>
  <c r="DZ2" i="16"/>
  <c r="EA2" i="16"/>
  <c r="EB2" i="16"/>
  <c r="EC2" i="16"/>
  <c r="ED2" i="16"/>
  <c r="EE2" i="16"/>
  <c r="EF2" i="16"/>
  <c r="EG2" i="16"/>
  <c r="EH2" i="16"/>
  <c r="EI2" i="16"/>
  <c r="EJ2" i="16"/>
  <c r="EK2" i="16"/>
  <c r="EL2" i="16"/>
  <c r="EM2" i="16"/>
  <c r="EN2" i="16"/>
  <c r="EO2" i="16"/>
  <c r="EP2" i="16"/>
  <c r="EQ2" i="16"/>
  <c r="ER2" i="16"/>
  <c r="ES2" i="16"/>
  <c r="ET2" i="16"/>
  <c r="EU2" i="16"/>
  <c r="EV2" i="16"/>
  <c r="EW2" i="16"/>
  <c r="EX2" i="16"/>
  <c r="EY2" i="16"/>
  <c r="EZ2" i="16"/>
  <c r="B1" i="16"/>
  <c r="C1" i="16"/>
  <c r="D1" i="16"/>
  <c r="E1" i="16"/>
  <c r="F1" i="16"/>
  <c r="G1" i="16"/>
  <c r="H1" i="16"/>
  <c r="I1" i="16"/>
  <c r="J1" i="16"/>
  <c r="K1" i="16"/>
  <c r="L1" i="16"/>
  <c r="M1" i="16"/>
  <c r="N1" i="16"/>
  <c r="O1" i="16"/>
  <c r="P1" i="16"/>
  <c r="Q1" i="16"/>
  <c r="R1" i="16"/>
  <c r="S1" i="16"/>
  <c r="T1" i="16"/>
  <c r="U1" i="16"/>
  <c r="V1" i="16"/>
  <c r="A1" i="16"/>
  <c r="K3" i="19"/>
  <c r="K4" i="19"/>
  <c r="K5" i="19"/>
  <c r="K6" i="19"/>
  <c r="K7" i="19"/>
  <c r="K8" i="19"/>
  <c r="K9" i="19"/>
  <c r="K10" i="19"/>
  <c r="K11" i="19"/>
  <c r="K12" i="19"/>
  <c r="K13" i="19"/>
  <c r="K14" i="19"/>
  <c r="K15" i="19"/>
  <c r="K16" i="19"/>
  <c r="K17" i="19"/>
  <c r="K18" i="19"/>
  <c r="K19" i="19"/>
  <c r="K20" i="19"/>
  <c r="K21" i="19"/>
  <c r="K22" i="19"/>
  <c r="K23" i="19"/>
  <c r="K24" i="19"/>
  <c r="K25" i="19"/>
  <c r="K26" i="19"/>
  <c r="K27" i="19"/>
  <c r="K28" i="19"/>
  <c r="K29" i="19"/>
  <c r="K30" i="19"/>
  <c r="K31" i="19"/>
  <c r="K32" i="19"/>
  <c r="K33" i="19"/>
  <c r="K34" i="19"/>
  <c r="K35" i="19"/>
  <c r="K36" i="19"/>
  <c r="K37" i="19"/>
  <c r="K38" i="19"/>
  <c r="K39" i="19"/>
  <c r="K40" i="19"/>
  <c r="K41" i="19"/>
  <c r="K42" i="19"/>
  <c r="K43" i="19"/>
  <c r="K44" i="19"/>
  <c r="K45" i="19"/>
  <c r="K46" i="19"/>
  <c r="K47" i="19"/>
  <c r="K48" i="19"/>
  <c r="K49" i="19"/>
  <c r="K50" i="19"/>
  <c r="K51" i="19"/>
  <c r="K52" i="19"/>
  <c r="K53" i="19"/>
  <c r="K54" i="19"/>
  <c r="K55" i="19"/>
  <c r="K56" i="19"/>
  <c r="K57" i="19"/>
  <c r="K58" i="19"/>
  <c r="K59" i="19"/>
  <c r="K60" i="19"/>
  <c r="K61" i="19"/>
  <c r="K62" i="19"/>
  <c r="K63" i="19"/>
  <c r="K64" i="19"/>
  <c r="K65" i="19"/>
  <c r="K66" i="19"/>
  <c r="K67" i="19"/>
  <c r="K68" i="19"/>
  <c r="K2" i="19"/>
  <c r="I3" i="19"/>
  <c r="I4" i="19"/>
  <c r="I5" i="19"/>
  <c r="I6" i="19"/>
  <c r="I7" i="19"/>
  <c r="I8" i="19"/>
  <c r="I9" i="19"/>
  <c r="I10" i="19"/>
  <c r="I11" i="19"/>
  <c r="I12" i="19"/>
  <c r="I13" i="19"/>
  <c r="I14" i="19"/>
  <c r="I15" i="19"/>
  <c r="I16" i="19"/>
  <c r="I17" i="19"/>
  <c r="I18" i="19"/>
  <c r="I19" i="19"/>
  <c r="I20" i="19"/>
  <c r="I21" i="19"/>
  <c r="I22" i="19"/>
  <c r="I23" i="19"/>
  <c r="I24" i="19"/>
  <c r="I25" i="19"/>
  <c r="I26" i="19"/>
  <c r="I27" i="19"/>
  <c r="I28" i="19"/>
  <c r="I29" i="19"/>
  <c r="I30" i="19"/>
  <c r="I31" i="19"/>
  <c r="I32" i="19"/>
  <c r="I33" i="19"/>
  <c r="I34" i="19"/>
  <c r="I35" i="19"/>
  <c r="I36" i="19"/>
  <c r="I37" i="19"/>
  <c r="I38" i="19"/>
  <c r="I39" i="19"/>
  <c r="I40" i="19"/>
  <c r="I41" i="19"/>
  <c r="I42" i="19"/>
  <c r="I43" i="19"/>
  <c r="I44" i="19"/>
  <c r="I45" i="19"/>
  <c r="I46" i="19"/>
  <c r="I47" i="19"/>
  <c r="I48" i="19"/>
  <c r="I49" i="19"/>
  <c r="I50" i="19"/>
  <c r="I51" i="19"/>
  <c r="I52" i="19"/>
  <c r="I53" i="19"/>
  <c r="I54" i="19"/>
  <c r="I55" i="19"/>
  <c r="I56" i="19"/>
  <c r="I57" i="19"/>
  <c r="I58" i="19"/>
  <c r="I59" i="19"/>
  <c r="I60" i="19"/>
  <c r="I61" i="19"/>
  <c r="I62" i="19"/>
  <c r="I63" i="19"/>
  <c r="I64" i="19"/>
  <c r="I65" i="19"/>
  <c r="I66" i="19"/>
  <c r="I67" i="19"/>
  <c r="I68" i="19"/>
  <c r="I2" i="19"/>
  <c r="U3" i="19"/>
  <c r="R19" i="19"/>
  <c r="X19" i="19" s="1"/>
  <c r="Q19" i="19"/>
  <c r="W19" i="19" s="1"/>
  <c r="P19" i="19"/>
  <c r="V19" i="19" s="1"/>
  <c r="O19" i="19"/>
  <c r="U19" i="19" s="1"/>
  <c r="N19" i="19"/>
  <c r="T19" i="19" s="1"/>
  <c r="M19" i="19"/>
  <c r="S19" i="19" s="1"/>
  <c r="E19" i="19"/>
  <c r="D19" i="19"/>
  <c r="H19" i="19" s="1"/>
  <c r="C19" i="19"/>
  <c r="B19" i="19"/>
  <c r="R20" i="19"/>
  <c r="X20" i="19" s="1"/>
  <c r="Q20" i="19"/>
  <c r="W20" i="19" s="1"/>
  <c r="P20" i="19"/>
  <c r="V20" i="19" s="1"/>
  <c r="O20" i="19"/>
  <c r="U20" i="19" s="1"/>
  <c r="N20" i="19"/>
  <c r="T20" i="19" s="1"/>
  <c r="M20" i="19"/>
  <c r="S20" i="19" s="1"/>
  <c r="E20" i="19"/>
  <c r="D20" i="19"/>
  <c r="H20" i="19" s="1"/>
  <c r="C20" i="19"/>
  <c r="B20" i="19"/>
  <c r="R21" i="19"/>
  <c r="X21" i="19" s="1"/>
  <c r="Q21" i="19"/>
  <c r="W21" i="19" s="1"/>
  <c r="P21" i="19"/>
  <c r="V21" i="19" s="1"/>
  <c r="O21" i="19"/>
  <c r="U21" i="19" s="1"/>
  <c r="N21" i="19"/>
  <c r="T21" i="19" s="1"/>
  <c r="M21" i="19"/>
  <c r="S21" i="19" s="1"/>
  <c r="E21" i="19"/>
  <c r="D21" i="19"/>
  <c r="H21" i="19" s="1"/>
  <c r="C21" i="19"/>
  <c r="B21" i="19"/>
  <c r="R37" i="19"/>
  <c r="X37" i="19" s="1"/>
  <c r="Q37" i="19"/>
  <c r="W37" i="19" s="1"/>
  <c r="P37" i="19"/>
  <c r="V37" i="19" s="1"/>
  <c r="O37" i="19"/>
  <c r="U37" i="19" s="1"/>
  <c r="N37" i="19"/>
  <c r="T37" i="19" s="1"/>
  <c r="M37" i="19"/>
  <c r="S37" i="19" s="1"/>
  <c r="E37" i="19"/>
  <c r="D37" i="19"/>
  <c r="H37" i="19" s="1"/>
  <c r="C37" i="19"/>
  <c r="B37" i="19"/>
  <c r="R25" i="19"/>
  <c r="X25" i="19" s="1"/>
  <c r="Q25" i="19"/>
  <c r="W25" i="19" s="1"/>
  <c r="P25" i="19"/>
  <c r="V25" i="19" s="1"/>
  <c r="O25" i="19"/>
  <c r="U25" i="19" s="1"/>
  <c r="N25" i="19"/>
  <c r="T25" i="19" s="1"/>
  <c r="M25" i="19"/>
  <c r="S25" i="19" s="1"/>
  <c r="E25" i="19"/>
  <c r="D25" i="19"/>
  <c r="H25" i="19" s="1"/>
  <c r="C25" i="19"/>
  <c r="B25" i="19"/>
  <c r="R41" i="19"/>
  <c r="X41" i="19" s="1"/>
  <c r="Q41" i="19"/>
  <c r="W41" i="19" s="1"/>
  <c r="P41" i="19"/>
  <c r="V41" i="19" s="1"/>
  <c r="O41" i="19"/>
  <c r="U41" i="19" s="1"/>
  <c r="N41" i="19"/>
  <c r="T41" i="19" s="1"/>
  <c r="M41" i="19"/>
  <c r="S41" i="19" s="1"/>
  <c r="E41" i="19"/>
  <c r="D41" i="19"/>
  <c r="H41" i="19" s="1"/>
  <c r="C41" i="19"/>
  <c r="B41" i="19"/>
  <c r="R40" i="19"/>
  <c r="X40" i="19" s="1"/>
  <c r="Q40" i="19"/>
  <c r="W40" i="19" s="1"/>
  <c r="P40" i="19"/>
  <c r="V40" i="19" s="1"/>
  <c r="O40" i="19"/>
  <c r="U40" i="19" s="1"/>
  <c r="N40" i="19"/>
  <c r="T40" i="19" s="1"/>
  <c r="M40" i="19"/>
  <c r="S40" i="19" s="1"/>
  <c r="E40" i="19"/>
  <c r="D40" i="19"/>
  <c r="H40" i="19" s="1"/>
  <c r="C40" i="19"/>
  <c r="B40" i="19"/>
  <c r="R26" i="19"/>
  <c r="X26" i="19" s="1"/>
  <c r="Q26" i="19"/>
  <c r="W26" i="19" s="1"/>
  <c r="P26" i="19"/>
  <c r="V26" i="19" s="1"/>
  <c r="O26" i="19"/>
  <c r="U26" i="19" s="1"/>
  <c r="N26" i="19"/>
  <c r="T26" i="19" s="1"/>
  <c r="M26" i="19"/>
  <c r="S26" i="19" s="1"/>
  <c r="E26" i="19"/>
  <c r="D26" i="19"/>
  <c r="H26" i="19" s="1"/>
  <c r="C26" i="19"/>
  <c r="B26" i="19"/>
  <c r="R16" i="19"/>
  <c r="X16" i="19" s="1"/>
  <c r="Q16" i="19"/>
  <c r="W16" i="19" s="1"/>
  <c r="P16" i="19"/>
  <c r="V16" i="19" s="1"/>
  <c r="O16" i="19"/>
  <c r="U16" i="19" s="1"/>
  <c r="N16" i="19"/>
  <c r="T16" i="19" s="1"/>
  <c r="M16" i="19"/>
  <c r="S16" i="19" s="1"/>
  <c r="E16" i="19"/>
  <c r="D16" i="19"/>
  <c r="H16" i="19" s="1"/>
  <c r="C16" i="19"/>
  <c r="B16" i="19"/>
  <c r="R18" i="19"/>
  <c r="X18" i="19" s="1"/>
  <c r="Q18" i="19"/>
  <c r="W18" i="19" s="1"/>
  <c r="P18" i="19"/>
  <c r="V18" i="19" s="1"/>
  <c r="O18" i="19"/>
  <c r="U18" i="19" s="1"/>
  <c r="N18" i="19"/>
  <c r="T18" i="19" s="1"/>
  <c r="M18" i="19"/>
  <c r="S18" i="19" s="1"/>
  <c r="E18" i="19"/>
  <c r="D18" i="19"/>
  <c r="H18" i="19" s="1"/>
  <c r="C18" i="19"/>
  <c r="B18" i="19"/>
  <c r="R13" i="19"/>
  <c r="X13" i="19" s="1"/>
  <c r="Q13" i="19"/>
  <c r="W13" i="19" s="1"/>
  <c r="P13" i="19"/>
  <c r="V13" i="19" s="1"/>
  <c r="O13" i="19"/>
  <c r="U13" i="19" s="1"/>
  <c r="N13" i="19"/>
  <c r="T13" i="19" s="1"/>
  <c r="M13" i="19"/>
  <c r="S13" i="19" s="1"/>
  <c r="E13" i="19"/>
  <c r="D13" i="19"/>
  <c r="H13" i="19" s="1"/>
  <c r="C13" i="19"/>
  <c r="B13" i="19"/>
  <c r="R64" i="19"/>
  <c r="X64" i="19" s="1"/>
  <c r="Q64" i="19"/>
  <c r="W64" i="19" s="1"/>
  <c r="P64" i="19"/>
  <c r="V64" i="19" s="1"/>
  <c r="O64" i="19"/>
  <c r="U64" i="19" s="1"/>
  <c r="N64" i="19"/>
  <c r="T64" i="19" s="1"/>
  <c r="M64" i="19"/>
  <c r="S64" i="19" s="1"/>
  <c r="E64" i="19"/>
  <c r="D64" i="19"/>
  <c r="H64" i="19" s="1"/>
  <c r="C64" i="19"/>
  <c r="B64" i="19"/>
  <c r="R33" i="19"/>
  <c r="X33" i="19" s="1"/>
  <c r="Q33" i="19"/>
  <c r="W33" i="19" s="1"/>
  <c r="P33" i="19"/>
  <c r="V33" i="19" s="1"/>
  <c r="O33" i="19"/>
  <c r="U33" i="19" s="1"/>
  <c r="N33" i="19"/>
  <c r="T33" i="19" s="1"/>
  <c r="M33" i="19"/>
  <c r="S33" i="19" s="1"/>
  <c r="E33" i="19"/>
  <c r="D33" i="19"/>
  <c r="H33" i="19" s="1"/>
  <c r="C33" i="19"/>
  <c r="B33" i="19"/>
  <c r="R23" i="19"/>
  <c r="X23" i="19" s="1"/>
  <c r="Q23" i="19"/>
  <c r="W23" i="19" s="1"/>
  <c r="P23" i="19"/>
  <c r="V23" i="19" s="1"/>
  <c r="O23" i="19"/>
  <c r="U23" i="19" s="1"/>
  <c r="N23" i="19"/>
  <c r="T23" i="19" s="1"/>
  <c r="M23" i="19"/>
  <c r="S23" i="19" s="1"/>
  <c r="E23" i="19"/>
  <c r="D23" i="19"/>
  <c r="H23" i="19" s="1"/>
  <c r="C23" i="19"/>
  <c r="B23" i="19"/>
  <c r="R17" i="19"/>
  <c r="X17" i="19" s="1"/>
  <c r="Q17" i="19"/>
  <c r="W17" i="19" s="1"/>
  <c r="P17" i="19"/>
  <c r="V17" i="19" s="1"/>
  <c r="O17" i="19"/>
  <c r="U17" i="19" s="1"/>
  <c r="N17" i="19"/>
  <c r="T17" i="19" s="1"/>
  <c r="M17" i="19"/>
  <c r="S17" i="19" s="1"/>
  <c r="E17" i="19"/>
  <c r="D17" i="19"/>
  <c r="H17" i="19" s="1"/>
  <c r="C17" i="19"/>
  <c r="B17" i="19"/>
  <c r="R45" i="19"/>
  <c r="X45" i="19" s="1"/>
  <c r="Q45" i="19"/>
  <c r="W45" i="19" s="1"/>
  <c r="P45" i="19"/>
  <c r="V45" i="19" s="1"/>
  <c r="O45" i="19"/>
  <c r="U45" i="19" s="1"/>
  <c r="N45" i="19"/>
  <c r="T45" i="19" s="1"/>
  <c r="M45" i="19"/>
  <c r="S45" i="19" s="1"/>
  <c r="E45" i="19"/>
  <c r="D45" i="19"/>
  <c r="H45" i="19" s="1"/>
  <c r="C45" i="19"/>
  <c r="B45" i="19"/>
  <c r="R59" i="19"/>
  <c r="X59" i="19" s="1"/>
  <c r="Q59" i="19"/>
  <c r="W59" i="19" s="1"/>
  <c r="P59" i="19"/>
  <c r="V59" i="19" s="1"/>
  <c r="O59" i="19"/>
  <c r="U59" i="19" s="1"/>
  <c r="N59" i="19"/>
  <c r="T59" i="19" s="1"/>
  <c r="M59" i="19"/>
  <c r="S59" i="19" s="1"/>
  <c r="E59" i="19"/>
  <c r="D59" i="19"/>
  <c r="H59" i="19" s="1"/>
  <c r="C59" i="19"/>
  <c r="B59" i="19"/>
  <c r="R56" i="19"/>
  <c r="X56" i="19" s="1"/>
  <c r="Q56" i="19"/>
  <c r="W56" i="19" s="1"/>
  <c r="P56" i="19"/>
  <c r="V56" i="19" s="1"/>
  <c r="O56" i="19"/>
  <c r="U56" i="19" s="1"/>
  <c r="N56" i="19"/>
  <c r="T56" i="19" s="1"/>
  <c r="M56" i="19"/>
  <c r="S56" i="19" s="1"/>
  <c r="E56" i="19"/>
  <c r="D56" i="19"/>
  <c r="H56" i="19" s="1"/>
  <c r="C56" i="19"/>
  <c r="B56" i="19"/>
  <c r="R49" i="19"/>
  <c r="X49" i="19" s="1"/>
  <c r="Q49" i="19"/>
  <c r="W49" i="19" s="1"/>
  <c r="P49" i="19"/>
  <c r="V49" i="19" s="1"/>
  <c r="O49" i="19"/>
  <c r="U49" i="19" s="1"/>
  <c r="N49" i="19"/>
  <c r="T49" i="19" s="1"/>
  <c r="M49" i="19"/>
  <c r="S49" i="19" s="1"/>
  <c r="E49" i="19"/>
  <c r="D49" i="19"/>
  <c r="H49" i="19" s="1"/>
  <c r="C49" i="19"/>
  <c r="B49" i="19"/>
  <c r="R65" i="19"/>
  <c r="X65" i="19" s="1"/>
  <c r="Q65" i="19"/>
  <c r="W65" i="19" s="1"/>
  <c r="P65" i="19"/>
  <c r="V65" i="19" s="1"/>
  <c r="O65" i="19"/>
  <c r="U65" i="19" s="1"/>
  <c r="N65" i="19"/>
  <c r="T65" i="19" s="1"/>
  <c r="M65" i="19"/>
  <c r="S65" i="19" s="1"/>
  <c r="E65" i="19"/>
  <c r="D65" i="19"/>
  <c r="H65" i="19" s="1"/>
  <c r="C65" i="19"/>
  <c r="B65" i="19"/>
  <c r="R55" i="19"/>
  <c r="X55" i="19" s="1"/>
  <c r="Q55" i="19"/>
  <c r="W55" i="19" s="1"/>
  <c r="P55" i="19"/>
  <c r="V55" i="19" s="1"/>
  <c r="O55" i="19"/>
  <c r="U55" i="19" s="1"/>
  <c r="N55" i="19"/>
  <c r="T55" i="19" s="1"/>
  <c r="M55" i="19"/>
  <c r="S55" i="19" s="1"/>
  <c r="E55" i="19"/>
  <c r="D55" i="19"/>
  <c r="H55" i="19" s="1"/>
  <c r="C55" i="19"/>
  <c r="B55" i="19"/>
  <c r="R44" i="19"/>
  <c r="X44" i="19" s="1"/>
  <c r="Q44" i="19"/>
  <c r="W44" i="19" s="1"/>
  <c r="P44" i="19"/>
  <c r="V44" i="19" s="1"/>
  <c r="O44" i="19"/>
  <c r="U44" i="19" s="1"/>
  <c r="N44" i="19"/>
  <c r="T44" i="19" s="1"/>
  <c r="M44" i="19"/>
  <c r="S44" i="19" s="1"/>
  <c r="E44" i="19"/>
  <c r="D44" i="19"/>
  <c r="H44" i="19" s="1"/>
  <c r="C44" i="19"/>
  <c r="B44" i="19"/>
  <c r="R68" i="19"/>
  <c r="X68" i="19" s="1"/>
  <c r="Q68" i="19"/>
  <c r="W68" i="19" s="1"/>
  <c r="P68" i="19"/>
  <c r="V68" i="19" s="1"/>
  <c r="O68" i="19"/>
  <c r="U68" i="19" s="1"/>
  <c r="N68" i="19"/>
  <c r="T68" i="19" s="1"/>
  <c r="M68" i="19"/>
  <c r="S68" i="19" s="1"/>
  <c r="E68" i="19"/>
  <c r="D68" i="19"/>
  <c r="H68" i="19" s="1"/>
  <c r="C68" i="19"/>
  <c r="B68" i="19"/>
  <c r="R31" i="19"/>
  <c r="X31" i="19" s="1"/>
  <c r="Q31" i="19"/>
  <c r="W31" i="19" s="1"/>
  <c r="P31" i="19"/>
  <c r="V31" i="19" s="1"/>
  <c r="O31" i="19"/>
  <c r="U31" i="19" s="1"/>
  <c r="N31" i="19"/>
  <c r="T31" i="19" s="1"/>
  <c r="M31" i="19"/>
  <c r="S31" i="19" s="1"/>
  <c r="E31" i="19"/>
  <c r="D31" i="19"/>
  <c r="H31" i="19" s="1"/>
  <c r="C31" i="19"/>
  <c r="B31" i="19"/>
  <c r="R29" i="19"/>
  <c r="X29" i="19" s="1"/>
  <c r="Q29" i="19"/>
  <c r="W29" i="19" s="1"/>
  <c r="P29" i="19"/>
  <c r="V29" i="19" s="1"/>
  <c r="O29" i="19"/>
  <c r="U29" i="19" s="1"/>
  <c r="N29" i="19"/>
  <c r="T29" i="19" s="1"/>
  <c r="M29" i="19"/>
  <c r="S29" i="19" s="1"/>
  <c r="E29" i="19"/>
  <c r="D29" i="19"/>
  <c r="H29" i="19" s="1"/>
  <c r="C29" i="19"/>
  <c r="B29" i="19"/>
  <c r="R48" i="19"/>
  <c r="X48" i="19" s="1"/>
  <c r="Q48" i="19"/>
  <c r="W48" i="19" s="1"/>
  <c r="P48" i="19"/>
  <c r="V48" i="19" s="1"/>
  <c r="O48" i="19"/>
  <c r="U48" i="19" s="1"/>
  <c r="N48" i="19"/>
  <c r="T48" i="19" s="1"/>
  <c r="M48" i="19"/>
  <c r="S48" i="19" s="1"/>
  <c r="E48" i="19"/>
  <c r="D48" i="19"/>
  <c r="H48" i="19" s="1"/>
  <c r="C48" i="19"/>
  <c r="B48" i="19"/>
  <c r="R30" i="19"/>
  <c r="X30" i="19" s="1"/>
  <c r="Q30" i="19"/>
  <c r="W30" i="19" s="1"/>
  <c r="P30" i="19"/>
  <c r="V30" i="19" s="1"/>
  <c r="O30" i="19"/>
  <c r="U30" i="19" s="1"/>
  <c r="N30" i="19"/>
  <c r="T30" i="19" s="1"/>
  <c r="M30" i="19"/>
  <c r="S30" i="19" s="1"/>
  <c r="E30" i="19"/>
  <c r="D30" i="19"/>
  <c r="H30" i="19" s="1"/>
  <c r="C30" i="19"/>
  <c r="B30" i="19"/>
  <c r="R7" i="19"/>
  <c r="X7" i="19" s="1"/>
  <c r="Q7" i="19"/>
  <c r="W7" i="19" s="1"/>
  <c r="P7" i="19"/>
  <c r="V7" i="19" s="1"/>
  <c r="O7" i="19"/>
  <c r="U7" i="19" s="1"/>
  <c r="N7" i="19"/>
  <c r="T7" i="19" s="1"/>
  <c r="M7" i="19"/>
  <c r="S7" i="19" s="1"/>
  <c r="E7" i="19"/>
  <c r="D7" i="19"/>
  <c r="H7" i="19" s="1"/>
  <c r="C7" i="19"/>
  <c r="B7" i="19"/>
  <c r="R46" i="19"/>
  <c r="X46" i="19" s="1"/>
  <c r="Q46" i="19"/>
  <c r="W46" i="19" s="1"/>
  <c r="P46" i="19"/>
  <c r="V46" i="19" s="1"/>
  <c r="O46" i="19"/>
  <c r="U46" i="19" s="1"/>
  <c r="N46" i="19"/>
  <c r="T46" i="19" s="1"/>
  <c r="M46" i="19"/>
  <c r="S46" i="19" s="1"/>
  <c r="E46" i="19"/>
  <c r="D46" i="19"/>
  <c r="H46" i="19" s="1"/>
  <c r="C46" i="19"/>
  <c r="B46" i="19"/>
  <c r="R8" i="19"/>
  <c r="X8" i="19" s="1"/>
  <c r="Q8" i="19"/>
  <c r="W8" i="19" s="1"/>
  <c r="P8" i="19"/>
  <c r="V8" i="19" s="1"/>
  <c r="O8" i="19"/>
  <c r="U8" i="19" s="1"/>
  <c r="N8" i="19"/>
  <c r="T8" i="19" s="1"/>
  <c r="M8" i="19"/>
  <c r="S8" i="19" s="1"/>
  <c r="E8" i="19"/>
  <c r="D8" i="19"/>
  <c r="H8" i="19" s="1"/>
  <c r="C8" i="19"/>
  <c r="B8" i="19"/>
  <c r="R58" i="19"/>
  <c r="X58" i="19" s="1"/>
  <c r="Q58" i="19"/>
  <c r="W58" i="19" s="1"/>
  <c r="P58" i="19"/>
  <c r="V58" i="19" s="1"/>
  <c r="O58" i="19"/>
  <c r="U58" i="19" s="1"/>
  <c r="N58" i="19"/>
  <c r="T58" i="19" s="1"/>
  <c r="M58" i="19"/>
  <c r="S58" i="19" s="1"/>
  <c r="E58" i="19"/>
  <c r="D58" i="19"/>
  <c r="H58" i="19" s="1"/>
  <c r="C58" i="19"/>
  <c r="B58" i="19"/>
  <c r="R5" i="19"/>
  <c r="X5" i="19" s="1"/>
  <c r="Q5" i="19"/>
  <c r="W5" i="19" s="1"/>
  <c r="P5" i="19"/>
  <c r="V5" i="19" s="1"/>
  <c r="O5" i="19"/>
  <c r="U5" i="19" s="1"/>
  <c r="N5" i="19"/>
  <c r="T5" i="19" s="1"/>
  <c r="M5" i="19"/>
  <c r="S5" i="19" s="1"/>
  <c r="E5" i="19"/>
  <c r="D5" i="19"/>
  <c r="H5" i="19" s="1"/>
  <c r="C5" i="19"/>
  <c r="B5" i="19"/>
  <c r="R50" i="19"/>
  <c r="X50" i="19" s="1"/>
  <c r="Q50" i="19"/>
  <c r="W50" i="19" s="1"/>
  <c r="P50" i="19"/>
  <c r="V50" i="19" s="1"/>
  <c r="O50" i="19"/>
  <c r="U50" i="19" s="1"/>
  <c r="N50" i="19"/>
  <c r="T50" i="19" s="1"/>
  <c r="M50" i="19"/>
  <c r="S50" i="19" s="1"/>
  <c r="E50" i="19"/>
  <c r="D50" i="19"/>
  <c r="H50" i="19" s="1"/>
  <c r="C50" i="19"/>
  <c r="B50" i="19"/>
  <c r="R27" i="19"/>
  <c r="X27" i="19" s="1"/>
  <c r="Q27" i="19"/>
  <c r="W27" i="19" s="1"/>
  <c r="P27" i="19"/>
  <c r="V27" i="19" s="1"/>
  <c r="O27" i="19"/>
  <c r="U27" i="19" s="1"/>
  <c r="N27" i="19"/>
  <c r="T27" i="19" s="1"/>
  <c r="M27" i="19"/>
  <c r="S27" i="19" s="1"/>
  <c r="E27" i="19"/>
  <c r="D27" i="19"/>
  <c r="H27" i="19" s="1"/>
  <c r="C27" i="19"/>
  <c r="B27" i="19"/>
  <c r="R32" i="19"/>
  <c r="X32" i="19" s="1"/>
  <c r="Q32" i="19"/>
  <c r="W32" i="19" s="1"/>
  <c r="P32" i="19"/>
  <c r="V32" i="19" s="1"/>
  <c r="O32" i="19"/>
  <c r="U32" i="19" s="1"/>
  <c r="N32" i="19"/>
  <c r="T32" i="19" s="1"/>
  <c r="M32" i="19"/>
  <c r="S32" i="19" s="1"/>
  <c r="E32" i="19"/>
  <c r="D32" i="19"/>
  <c r="H32" i="19" s="1"/>
  <c r="C32" i="19"/>
  <c r="B32" i="19"/>
  <c r="R61" i="19"/>
  <c r="X61" i="19" s="1"/>
  <c r="Q61" i="19"/>
  <c r="W61" i="19" s="1"/>
  <c r="P61" i="19"/>
  <c r="V61" i="19" s="1"/>
  <c r="O61" i="19"/>
  <c r="U61" i="19" s="1"/>
  <c r="N61" i="19"/>
  <c r="T61" i="19" s="1"/>
  <c r="M61" i="19"/>
  <c r="S61" i="19" s="1"/>
  <c r="E61" i="19"/>
  <c r="D61" i="19"/>
  <c r="H61" i="19" s="1"/>
  <c r="C61" i="19"/>
  <c r="B61" i="19"/>
  <c r="R2" i="19"/>
  <c r="X2" i="19" s="1"/>
  <c r="Q2" i="19"/>
  <c r="W2" i="19" s="1"/>
  <c r="P2" i="19"/>
  <c r="V2" i="19" s="1"/>
  <c r="O2" i="19"/>
  <c r="U2" i="19" s="1"/>
  <c r="N2" i="19"/>
  <c r="T2" i="19" s="1"/>
  <c r="M2" i="19"/>
  <c r="S2" i="19" s="1"/>
  <c r="E2" i="19"/>
  <c r="D2" i="19"/>
  <c r="H2" i="19" s="1"/>
  <c r="C2" i="19"/>
  <c r="B2" i="19"/>
  <c r="R54" i="19"/>
  <c r="X54" i="19" s="1"/>
  <c r="Q54" i="19"/>
  <c r="W54" i="19" s="1"/>
  <c r="P54" i="19"/>
  <c r="V54" i="19" s="1"/>
  <c r="O54" i="19"/>
  <c r="U54" i="19" s="1"/>
  <c r="N54" i="19"/>
  <c r="T54" i="19" s="1"/>
  <c r="M54" i="19"/>
  <c r="S54" i="19" s="1"/>
  <c r="E54" i="19"/>
  <c r="D54" i="19"/>
  <c r="H54" i="19" s="1"/>
  <c r="C54" i="19"/>
  <c r="B54" i="19"/>
  <c r="R57" i="19"/>
  <c r="X57" i="19" s="1"/>
  <c r="Q57" i="19"/>
  <c r="W57" i="19" s="1"/>
  <c r="P57" i="19"/>
  <c r="V57" i="19" s="1"/>
  <c r="O57" i="19"/>
  <c r="U57" i="19" s="1"/>
  <c r="N57" i="19"/>
  <c r="T57" i="19" s="1"/>
  <c r="M57" i="19"/>
  <c r="S57" i="19" s="1"/>
  <c r="E57" i="19"/>
  <c r="D57" i="19"/>
  <c r="H57" i="19" s="1"/>
  <c r="C57" i="19"/>
  <c r="B57" i="19"/>
  <c r="R47" i="19"/>
  <c r="X47" i="19" s="1"/>
  <c r="Q47" i="19"/>
  <c r="W47" i="19" s="1"/>
  <c r="P47" i="19"/>
  <c r="V47" i="19" s="1"/>
  <c r="O47" i="19"/>
  <c r="U47" i="19" s="1"/>
  <c r="N47" i="19"/>
  <c r="T47" i="19" s="1"/>
  <c r="M47" i="19"/>
  <c r="S47" i="19" s="1"/>
  <c r="E47" i="19"/>
  <c r="D47" i="19"/>
  <c r="H47" i="19" s="1"/>
  <c r="C47" i="19"/>
  <c r="B47" i="19"/>
  <c r="R63" i="19"/>
  <c r="X63" i="19" s="1"/>
  <c r="Q63" i="19"/>
  <c r="W63" i="19" s="1"/>
  <c r="P63" i="19"/>
  <c r="V63" i="19" s="1"/>
  <c r="O63" i="19"/>
  <c r="U63" i="19" s="1"/>
  <c r="N63" i="19"/>
  <c r="T63" i="19" s="1"/>
  <c r="M63" i="19"/>
  <c r="S63" i="19" s="1"/>
  <c r="E63" i="19"/>
  <c r="D63" i="19"/>
  <c r="H63" i="19" s="1"/>
  <c r="C63" i="19"/>
  <c r="B63" i="19"/>
  <c r="R36" i="19"/>
  <c r="X36" i="19" s="1"/>
  <c r="Q36" i="19"/>
  <c r="W36" i="19" s="1"/>
  <c r="P36" i="19"/>
  <c r="V36" i="19" s="1"/>
  <c r="O36" i="19"/>
  <c r="U36" i="19" s="1"/>
  <c r="N36" i="19"/>
  <c r="T36" i="19" s="1"/>
  <c r="M36" i="19"/>
  <c r="S36" i="19" s="1"/>
  <c r="E36" i="19"/>
  <c r="D36" i="19"/>
  <c r="H36" i="19" s="1"/>
  <c r="C36" i="19"/>
  <c r="B36" i="19"/>
  <c r="R39" i="19"/>
  <c r="X39" i="19" s="1"/>
  <c r="Q39" i="19"/>
  <c r="W39" i="19" s="1"/>
  <c r="P39" i="19"/>
  <c r="V39" i="19" s="1"/>
  <c r="O39" i="19"/>
  <c r="U39" i="19" s="1"/>
  <c r="N39" i="19"/>
  <c r="T39" i="19" s="1"/>
  <c r="M39" i="19"/>
  <c r="S39" i="19" s="1"/>
  <c r="E39" i="19"/>
  <c r="D39" i="19"/>
  <c r="H39" i="19" s="1"/>
  <c r="C39" i="19"/>
  <c r="B39" i="19"/>
  <c r="R3" i="19"/>
  <c r="X3" i="19" s="1"/>
  <c r="Q3" i="19"/>
  <c r="W3" i="19" s="1"/>
  <c r="P3" i="19"/>
  <c r="V3" i="19" s="1"/>
  <c r="O3" i="19"/>
  <c r="N3" i="19"/>
  <c r="T3" i="19" s="1"/>
  <c r="M3" i="19"/>
  <c r="S3" i="19" s="1"/>
  <c r="E3" i="19"/>
  <c r="D3" i="19"/>
  <c r="H3" i="19" s="1"/>
  <c r="C3" i="19"/>
  <c r="B3" i="19"/>
  <c r="R38" i="19"/>
  <c r="X38" i="19" s="1"/>
  <c r="Q38" i="19"/>
  <c r="W38" i="19" s="1"/>
  <c r="P38" i="19"/>
  <c r="V38" i="19" s="1"/>
  <c r="O38" i="19"/>
  <c r="U38" i="19" s="1"/>
  <c r="N38" i="19"/>
  <c r="T38" i="19" s="1"/>
  <c r="M38" i="19"/>
  <c r="S38" i="19" s="1"/>
  <c r="E38" i="19"/>
  <c r="D38" i="19"/>
  <c r="H38" i="19" s="1"/>
  <c r="C38" i="19"/>
  <c r="B38" i="19"/>
  <c r="R9" i="19"/>
  <c r="X9" i="19" s="1"/>
  <c r="Q9" i="19"/>
  <c r="W9" i="19" s="1"/>
  <c r="P9" i="19"/>
  <c r="V9" i="19" s="1"/>
  <c r="O9" i="19"/>
  <c r="U9" i="19" s="1"/>
  <c r="N9" i="19"/>
  <c r="T9" i="19" s="1"/>
  <c r="M9" i="19"/>
  <c r="S9" i="19" s="1"/>
  <c r="E9" i="19"/>
  <c r="D9" i="19"/>
  <c r="H9" i="19" s="1"/>
  <c r="C9" i="19"/>
  <c r="B9" i="19"/>
  <c r="R43" i="19"/>
  <c r="X43" i="19" s="1"/>
  <c r="Q43" i="19"/>
  <c r="W43" i="19" s="1"/>
  <c r="P43" i="19"/>
  <c r="V43" i="19" s="1"/>
  <c r="O43" i="19"/>
  <c r="U43" i="19" s="1"/>
  <c r="N43" i="19"/>
  <c r="T43" i="19" s="1"/>
  <c r="M43" i="19"/>
  <c r="S43" i="19" s="1"/>
  <c r="E43" i="19"/>
  <c r="D43" i="19"/>
  <c r="H43" i="19" s="1"/>
  <c r="C43" i="19"/>
  <c r="B43" i="19"/>
  <c r="R15" i="19"/>
  <c r="X15" i="19" s="1"/>
  <c r="Q15" i="19"/>
  <c r="W15" i="19" s="1"/>
  <c r="P15" i="19"/>
  <c r="V15" i="19" s="1"/>
  <c r="O15" i="19"/>
  <c r="U15" i="19" s="1"/>
  <c r="N15" i="19"/>
  <c r="T15" i="19" s="1"/>
  <c r="M15" i="19"/>
  <c r="S15" i="19" s="1"/>
  <c r="E15" i="19"/>
  <c r="D15" i="19"/>
  <c r="H15" i="19" s="1"/>
  <c r="C15" i="19"/>
  <c r="B15" i="19"/>
  <c r="R62" i="19"/>
  <c r="X62" i="19" s="1"/>
  <c r="Q62" i="19"/>
  <c r="W62" i="19" s="1"/>
  <c r="P62" i="19"/>
  <c r="V62" i="19" s="1"/>
  <c r="O62" i="19"/>
  <c r="U62" i="19" s="1"/>
  <c r="N62" i="19"/>
  <c r="T62" i="19" s="1"/>
  <c r="M62" i="19"/>
  <c r="S62" i="19" s="1"/>
  <c r="E62" i="19"/>
  <c r="D62" i="19"/>
  <c r="H62" i="19" s="1"/>
  <c r="C62" i="19"/>
  <c r="B62" i="19"/>
  <c r="R60" i="19"/>
  <c r="X60" i="19" s="1"/>
  <c r="Q60" i="19"/>
  <c r="W60" i="19" s="1"/>
  <c r="P60" i="19"/>
  <c r="V60" i="19" s="1"/>
  <c r="O60" i="19"/>
  <c r="U60" i="19" s="1"/>
  <c r="N60" i="19"/>
  <c r="T60" i="19" s="1"/>
  <c r="M60" i="19"/>
  <c r="S60" i="19" s="1"/>
  <c r="E60" i="19"/>
  <c r="D60" i="19"/>
  <c r="H60" i="19" s="1"/>
  <c r="C60" i="19"/>
  <c r="B60" i="19"/>
  <c r="R66" i="19"/>
  <c r="X66" i="19" s="1"/>
  <c r="Q66" i="19"/>
  <c r="W66" i="19" s="1"/>
  <c r="P66" i="19"/>
  <c r="V66" i="19" s="1"/>
  <c r="O66" i="19"/>
  <c r="U66" i="19" s="1"/>
  <c r="N66" i="19"/>
  <c r="T66" i="19" s="1"/>
  <c r="M66" i="19"/>
  <c r="S66" i="19" s="1"/>
  <c r="E66" i="19"/>
  <c r="D66" i="19"/>
  <c r="H66" i="19" s="1"/>
  <c r="C66" i="19"/>
  <c r="B66" i="19"/>
  <c r="R28" i="19"/>
  <c r="X28" i="19" s="1"/>
  <c r="Q28" i="19"/>
  <c r="W28" i="19" s="1"/>
  <c r="P28" i="19"/>
  <c r="V28" i="19" s="1"/>
  <c r="O28" i="19"/>
  <c r="U28" i="19" s="1"/>
  <c r="N28" i="19"/>
  <c r="T28" i="19" s="1"/>
  <c r="M28" i="19"/>
  <c r="S28" i="19" s="1"/>
  <c r="E28" i="19"/>
  <c r="D28" i="19"/>
  <c r="H28" i="19" s="1"/>
  <c r="C28" i="19"/>
  <c r="B28" i="19"/>
  <c r="R53" i="19"/>
  <c r="X53" i="19" s="1"/>
  <c r="Q53" i="19"/>
  <c r="W53" i="19" s="1"/>
  <c r="P53" i="19"/>
  <c r="V53" i="19" s="1"/>
  <c r="O53" i="19"/>
  <c r="U53" i="19" s="1"/>
  <c r="N53" i="19"/>
  <c r="T53" i="19" s="1"/>
  <c r="M53" i="19"/>
  <c r="S53" i="19" s="1"/>
  <c r="E53" i="19"/>
  <c r="D53" i="19"/>
  <c r="H53" i="19" s="1"/>
  <c r="C53" i="19"/>
  <c r="B53" i="19"/>
  <c r="R35" i="19"/>
  <c r="X35" i="19" s="1"/>
  <c r="Q35" i="19"/>
  <c r="W35" i="19" s="1"/>
  <c r="P35" i="19"/>
  <c r="V35" i="19" s="1"/>
  <c r="O35" i="19"/>
  <c r="U35" i="19" s="1"/>
  <c r="N35" i="19"/>
  <c r="T35" i="19" s="1"/>
  <c r="M35" i="19"/>
  <c r="S35" i="19" s="1"/>
  <c r="E35" i="19"/>
  <c r="D35" i="19"/>
  <c r="H35" i="19" s="1"/>
  <c r="C35" i="19"/>
  <c r="B35" i="19"/>
  <c r="R12" i="19"/>
  <c r="X12" i="19" s="1"/>
  <c r="Q12" i="19"/>
  <c r="W12" i="19" s="1"/>
  <c r="P12" i="19"/>
  <c r="V12" i="19" s="1"/>
  <c r="O12" i="19"/>
  <c r="U12" i="19" s="1"/>
  <c r="N12" i="19"/>
  <c r="T12" i="19" s="1"/>
  <c r="M12" i="19"/>
  <c r="S12" i="19" s="1"/>
  <c r="E12" i="19"/>
  <c r="D12" i="19"/>
  <c r="H12" i="19" s="1"/>
  <c r="C12" i="19"/>
  <c r="B12" i="19"/>
  <c r="R52" i="19"/>
  <c r="X52" i="19" s="1"/>
  <c r="Q52" i="19"/>
  <c r="W52" i="19" s="1"/>
  <c r="P52" i="19"/>
  <c r="V52" i="19" s="1"/>
  <c r="O52" i="19"/>
  <c r="U52" i="19" s="1"/>
  <c r="N52" i="19"/>
  <c r="T52" i="19" s="1"/>
  <c r="M52" i="19"/>
  <c r="S52" i="19" s="1"/>
  <c r="E52" i="19"/>
  <c r="D52" i="19"/>
  <c r="H52" i="19" s="1"/>
  <c r="C52" i="19"/>
  <c r="B52" i="19"/>
  <c r="R4" i="19"/>
  <c r="X4" i="19" s="1"/>
  <c r="Q4" i="19"/>
  <c r="W4" i="19" s="1"/>
  <c r="P4" i="19"/>
  <c r="V4" i="19" s="1"/>
  <c r="O4" i="19"/>
  <c r="U4" i="19" s="1"/>
  <c r="N4" i="19"/>
  <c r="T4" i="19" s="1"/>
  <c r="M4" i="19"/>
  <c r="S4" i="19" s="1"/>
  <c r="E4" i="19"/>
  <c r="D4" i="19"/>
  <c r="H4" i="19" s="1"/>
  <c r="C4" i="19"/>
  <c r="B4" i="19"/>
  <c r="R6" i="19"/>
  <c r="X6" i="19" s="1"/>
  <c r="Q6" i="19"/>
  <c r="W6" i="19" s="1"/>
  <c r="P6" i="19"/>
  <c r="V6" i="19" s="1"/>
  <c r="O6" i="19"/>
  <c r="U6" i="19" s="1"/>
  <c r="N6" i="19"/>
  <c r="T6" i="19" s="1"/>
  <c r="M6" i="19"/>
  <c r="S6" i="19" s="1"/>
  <c r="E6" i="19"/>
  <c r="D6" i="19"/>
  <c r="H6" i="19" s="1"/>
  <c r="C6" i="19"/>
  <c r="B6" i="19"/>
  <c r="R14" i="19"/>
  <c r="X14" i="19" s="1"/>
  <c r="Q14" i="19"/>
  <c r="W14" i="19" s="1"/>
  <c r="P14" i="19"/>
  <c r="V14" i="19" s="1"/>
  <c r="O14" i="19"/>
  <c r="U14" i="19" s="1"/>
  <c r="N14" i="19"/>
  <c r="T14" i="19" s="1"/>
  <c r="M14" i="19"/>
  <c r="S14" i="19" s="1"/>
  <c r="E14" i="19"/>
  <c r="D14" i="19"/>
  <c r="H14" i="19" s="1"/>
  <c r="C14" i="19"/>
  <c r="B14" i="19"/>
  <c r="R22" i="19"/>
  <c r="X22" i="19" s="1"/>
  <c r="Q22" i="19"/>
  <c r="W22" i="19" s="1"/>
  <c r="P22" i="19"/>
  <c r="V22" i="19" s="1"/>
  <c r="O22" i="19"/>
  <c r="U22" i="19" s="1"/>
  <c r="N22" i="19"/>
  <c r="T22" i="19" s="1"/>
  <c r="M22" i="19"/>
  <c r="S22" i="19" s="1"/>
  <c r="E22" i="19"/>
  <c r="D22" i="19"/>
  <c r="H22" i="19" s="1"/>
  <c r="C22" i="19"/>
  <c r="B22" i="19"/>
  <c r="R51" i="19"/>
  <c r="X51" i="19" s="1"/>
  <c r="Q51" i="19"/>
  <c r="W51" i="19" s="1"/>
  <c r="P51" i="19"/>
  <c r="V51" i="19" s="1"/>
  <c r="O51" i="19"/>
  <c r="U51" i="19" s="1"/>
  <c r="N51" i="19"/>
  <c r="T51" i="19" s="1"/>
  <c r="M51" i="19"/>
  <c r="S51" i="19" s="1"/>
  <c r="E51" i="19"/>
  <c r="D51" i="19"/>
  <c r="H51" i="19" s="1"/>
  <c r="C51" i="19"/>
  <c r="B51" i="19"/>
  <c r="R34" i="19"/>
  <c r="X34" i="19" s="1"/>
  <c r="Q34" i="19"/>
  <c r="W34" i="19" s="1"/>
  <c r="P34" i="19"/>
  <c r="V34" i="19" s="1"/>
  <c r="O34" i="19"/>
  <c r="U34" i="19" s="1"/>
  <c r="N34" i="19"/>
  <c r="T34" i="19" s="1"/>
  <c r="M34" i="19"/>
  <c r="S34" i="19" s="1"/>
  <c r="E34" i="19"/>
  <c r="D34" i="19"/>
  <c r="H34" i="19" s="1"/>
  <c r="C34" i="19"/>
  <c r="B34" i="19"/>
  <c r="R42" i="19"/>
  <c r="X42" i="19" s="1"/>
  <c r="Q42" i="19"/>
  <c r="W42" i="19" s="1"/>
  <c r="P42" i="19"/>
  <c r="V42" i="19" s="1"/>
  <c r="O42" i="19"/>
  <c r="U42" i="19" s="1"/>
  <c r="N42" i="19"/>
  <c r="T42" i="19" s="1"/>
  <c r="M42" i="19"/>
  <c r="S42" i="19" s="1"/>
  <c r="E42" i="19"/>
  <c r="D42" i="19"/>
  <c r="H42" i="19" s="1"/>
  <c r="C42" i="19"/>
  <c r="B42" i="19"/>
  <c r="R11" i="19"/>
  <c r="X11" i="19" s="1"/>
  <c r="Q11" i="19"/>
  <c r="W11" i="19" s="1"/>
  <c r="P11" i="19"/>
  <c r="V11" i="19" s="1"/>
  <c r="O11" i="19"/>
  <c r="U11" i="19" s="1"/>
  <c r="N11" i="19"/>
  <c r="T11" i="19" s="1"/>
  <c r="M11" i="19"/>
  <c r="S11" i="19" s="1"/>
  <c r="E11" i="19"/>
  <c r="D11" i="19"/>
  <c r="H11" i="19" s="1"/>
  <c r="C11" i="19"/>
  <c r="B11" i="19"/>
  <c r="R10" i="19"/>
  <c r="X10" i="19" s="1"/>
  <c r="Q10" i="19"/>
  <c r="W10" i="19" s="1"/>
  <c r="P10" i="19"/>
  <c r="V10" i="19" s="1"/>
  <c r="O10" i="19"/>
  <c r="U10" i="19" s="1"/>
  <c r="N10" i="19"/>
  <c r="T10" i="19" s="1"/>
  <c r="M10" i="19"/>
  <c r="S10" i="19" s="1"/>
  <c r="E10" i="19"/>
  <c r="D10" i="19"/>
  <c r="H10" i="19" s="1"/>
  <c r="C10" i="19"/>
  <c r="B10" i="19"/>
  <c r="R24" i="19"/>
  <c r="X24" i="19" s="1"/>
  <c r="Q24" i="19"/>
  <c r="W24" i="19" s="1"/>
  <c r="P24" i="19"/>
  <c r="V24" i="19" s="1"/>
  <c r="O24" i="19"/>
  <c r="U24" i="19" s="1"/>
  <c r="N24" i="19"/>
  <c r="T24" i="19" s="1"/>
  <c r="M24" i="19"/>
  <c r="S24" i="19" s="1"/>
  <c r="E24" i="19"/>
  <c r="D24" i="19"/>
  <c r="H24" i="19" s="1"/>
  <c r="C24" i="19"/>
  <c r="B24" i="19"/>
  <c r="R67" i="19"/>
  <c r="X67" i="19" s="1"/>
  <c r="Q67" i="19"/>
  <c r="W67" i="19" s="1"/>
  <c r="P67" i="19"/>
  <c r="V67" i="19" s="1"/>
  <c r="O67" i="19"/>
  <c r="U67" i="19" s="1"/>
  <c r="N67" i="19"/>
  <c r="T67" i="19" s="1"/>
  <c r="M67" i="19"/>
  <c r="S67" i="19" s="1"/>
  <c r="E67" i="19"/>
  <c r="D67" i="19"/>
  <c r="H67" i="19" s="1"/>
  <c r="C67" i="19"/>
  <c r="B67" i="19"/>
  <c r="B72" i="19" l="1"/>
  <c r="L16" i="19"/>
  <c r="L28" i="19"/>
  <c r="FR48" i="16"/>
  <c r="L64" i="19"/>
  <c r="L52" i="19"/>
  <c r="L40" i="19"/>
  <c r="L63" i="19"/>
  <c r="L51" i="19"/>
  <c r="L39" i="19"/>
  <c r="L27" i="19"/>
  <c r="L15" i="19"/>
  <c r="L62" i="19"/>
  <c r="L50" i="19"/>
  <c r="L38" i="19"/>
  <c r="L26" i="19"/>
  <c r="L14" i="19"/>
  <c r="L61" i="19"/>
  <c r="L49" i="19"/>
  <c r="L37" i="19"/>
  <c r="L25" i="19"/>
  <c r="L13" i="19"/>
  <c r="L60" i="19"/>
  <c r="L48" i="19"/>
  <c r="L36" i="19"/>
  <c r="L24" i="19"/>
  <c r="L12" i="19"/>
  <c r="L4" i="19"/>
  <c r="L59" i="19"/>
  <c r="L47" i="19"/>
  <c r="L35" i="19"/>
  <c r="L23" i="19"/>
  <c r="L11" i="19"/>
  <c r="L3" i="19"/>
  <c r="L58" i="19"/>
  <c r="L46" i="19"/>
  <c r="L34" i="19"/>
  <c r="L22" i="19"/>
  <c r="L10" i="19"/>
  <c r="L2" i="19"/>
  <c r="L57" i="19"/>
  <c r="L45" i="19"/>
  <c r="L33" i="19"/>
  <c r="L21" i="19"/>
  <c r="L9" i="19"/>
  <c r="L68" i="19"/>
  <c r="L56" i="19"/>
  <c r="L44" i="19"/>
  <c r="L32" i="19"/>
  <c r="L20" i="19"/>
  <c r="L8" i="19"/>
  <c r="L67" i="19"/>
  <c r="L55" i="19"/>
  <c r="L43" i="19"/>
  <c r="L31" i="19"/>
  <c r="L19" i="19"/>
  <c r="L7" i="19"/>
  <c r="L66" i="19"/>
  <c r="L54" i="19"/>
  <c r="L42" i="19"/>
  <c r="L30" i="19"/>
  <c r="L18" i="19"/>
  <c r="L6" i="19"/>
  <c r="L65" i="19"/>
  <c r="L53" i="19"/>
  <c r="L41" i="19"/>
  <c r="L29" i="19"/>
  <c r="L17" i="19"/>
  <c r="L5" i="19"/>
  <c r="Q70" i="19"/>
  <c r="T70" i="19"/>
  <c r="P70" i="19"/>
  <c r="R70" i="19"/>
  <c r="C70" i="19"/>
  <c r="D70" i="19"/>
  <c r="L70" i="19" s="1"/>
  <c r="S70" i="19"/>
  <c r="W70" i="19"/>
  <c r="U70" i="19"/>
  <c r="M70" i="19"/>
  <c r="O70" i="19"/>
  <c r="N70" i="19"/>
  <c r="EY55" i="13" l="1"/>
  <c r="EA55" i="13"/>
  <c r="DC55" i="13"/>
  <c r="CE55" i="13"/>
  <c r="EE55" i="13"/>
  <c r="EW55" i="13"/>
  <c r="DY55" i="13"/>
  <c r="DA55" i="13"/>
  <c r="CC55" i="13"/>
  <c r="EU55" i="13"/>
  <c r="DW55" i="13"/>
  <c r="CY55" i="13"/>
  <c r="CA55" i="13"/>
  <c r="ES55" i="13"/>
  <c r="DU55" i="13"/>
  <c r="CW55" i="13"/>
  <c r="DG55" i="13"/>
  <c r="EQ55" i="13"/>
  <c r="DS55" i="13"/>
  <c r="CU55" i="13"/>
  <c r="EO55" i="13"/>
  <c r="DQ55" i="13"/>
  <c r="CS55" i="13"/>
  <c r="EM55" i="13"/>
  <c r="DO55" i="13"/>
  <c r="CQ55" i="13"/>
  <c r="EK55" i="13"/>
  <c r="DM55" i="13"/>
  <c r="CO55" i="13"/>
  <c r="CI55" i="13"/>
  <c r="EI55" i="13"/>
  <c r="DK55" i="13"/>
  <c r="CM55" i="13"/>
  <c r="EG55" i="13"/>
  <c r="DI55" i="13"/>
  <c r="CK55" i="13"/>
  <c r="EC55" i="13"/>
  <c r="DE55" i="13"/>
  <c r="CG55" i="13"/>
  <c r="AQ55" i="13"/>
  <c r="BY55" i="13"/>
  <c r="BA55" i="13"/>
  <c r="BW55" i="13"/>
  <c r="AY55" i="13"/>
  <c r="BU55" i="13"/>
  <c r="AW55" i="13"/>
  <c r="BS55" i="13"/>
  <c r="AU55" i="13"/>
  <c r="BQ55" i="13"/>
  <c r="AS55" i="13"/>
  <c r="BO55" i="13"/>
  <c r="BM55" i="13"/>
  <c r="BK55" i="13"/>
  <c r="BI55" i="13"/>
  <c r="BG55" i="13"/>
  <c r="BE55" i="13"/>
  <c r="BC55" i="13"/>
  <c r="W55" i="13"/>
  <c r="AO55" i="13"/>
  <c r="AM55" i="13"/>
  <c r="AK55" i="13"/>
  <c r="AI55" i="13"/>
  <c r="AG55" i="13"/>
  <c r="AE55" i="13"/>
  <c r="AC55" i="13"/>
  <c r="AA55" i="13"/>
  <c r="Y55" i="13"/>
  <c r="V70" i="19"/>
  <c r="X70" i="19"/>
  <c r="GD30" i="16" l="1"/>
  <c r="GE30" i="16"/>
  <c r="GF30" i="16"/>
  <c r="GD10" i="16"/>
  <c r="GD18" i="16"/>
  <c r="GF10" i="16"/>
  <c r="GF18" i="16"/>
  <c r="GE10" i="16"/>
  <c r="GE18" i="16"/>
  <c r="GD32" i="16"/>
  <c r="GE32" i="16"/>
  <c r="GF32" i="16"/>
  <c r="GD27" i="16"/>
  <c r="GE27" i="16"/>
  <c r="GF27" i="16"/>
  <c r="GD16" i="16"/>
  <c r="GE16" i="16"/>
  <c r="GF16" i="16"/>
  <c r="GD24" i="16"/>
  <c r="GE24" i="16"/>
  <c r="GF24" i="16"/>
  <c r="GD19" i="16"/>
  <c r="GD31" i="16"/>
  <c r="GE19" i="16"/>
  <c r="GE31" i="16"/>
  <c r="GF19" i="16"/>
  <c r="GF31" i="16"/>
  <c r="GD4" i="16"/>
  <c r="GD8" i="16"/>
  <c r="GE4" i="16"/>
  <c r="GE8" i="16"/>
  <c r="GF4" i="16"/>
  <c r="GF8" i="16"/>
  <c r="GD5" i="16"/>
  <c r="GD25" i="16"/>
  <c r="GD29" i="16"/>
  <c r="GE5" i="16"/>
  <c r="GE25" i="16"/>
  <c r="GE29" i="16"/>
  <c r="GF5" i="16"/>
  <c r="GF25" i="16"/>
  <c r="GF29" i="16"/>
  <c r="GD20" i="16"/>
  <c r="GD36" i="16"/>
  <c r="GE20" i="16"/>
  <c r="GE36" i="16"/>
  <c r="GF20" i="16"/>
  <c r="GF36" i="16"/>
  <c r="GD3" i="16"/>
  <c r="GD15" i="16"/>
  <c r="GD23" i="16"/>
  <c r="GD35" i="16"/>
  <c r="GD43" i="16"/>
  <c r="GE3" i="16"/>
  <c r="GE15" i="16"/>
  <c r="GE23" i="16"/>
  <c r="GE35" i="16"/>
  <c r="GE43" i="16"/>
  <c r="GF3" i="16"/>
  <c r="GF15" i="16"/>
  <c r="GF23" i="16"/>
  <c r="GF35" i="16"/>
  <c r="GF43" i="16"/>
  <c r="GD28" i="16"/>
  <c r="GD44" i="16"/>
  <c r="GE28" i="16"/>
  <c r="GE44" i="16"/>
  <c r="GF28" i="16"/>
  <c r="GF44" i="16"/>
  <c r="GD13" i="16"/>
  <c r="GD21" i="16"/>
  <c r="GD33" i="16"/>
  <c r="GD41" i="16"/>
  <c r="GE2" i="16"/>
  <c r="GE13" i="16"/>
  <c r="GE21" i="16"/>
  <c r="GE33" i="16"/>
  <c r="GE41" i="16"/>
  <c r="GF2" i="16"/>
  <c r="GF13" i="16"/>
  <c r="GF21" i="16"/>
  <c r="GF33" i="16"/>
  <c r="GF41" i="16"/>
  <c r="GD2" i="16"/>
  <c r="GD6" i="16"/>
  <c r="GD14" i="16"/>
  <c r="GD26" i="16"/>
  <c r="GD42" i="16"/>
  <c r="GF14" i="16"/>
  <c r="GF26" i="16"/>
  <c r="GE6" i="16"/>
  <c r="GE14" i="16"/>
  <c r="GE26" i="16"/>
  <c r="GE42" i="16"/>
  <c r="GF6" i="16"/>
  <c r="GF42" i="16"/>
  <c r="GD7" i="16"/>
  <c r="GD11" i="16"/>
  <c r="GD39" i="16"/>
  <c r="GE7" i="16"/>
  <c r="GE11" i="16"/>
  <c r="GE39" i="16"/>
  <c r="GF7" i="16"/>
  <c r="GF11" i="16"/>
  <c r="GF39" i="16"/>
  <c r="GD12" i="16"/>
  <c r="GD40" i="16"/>
  <c r="GE12" i="16"/>
  <c r="GE40" i="16"/>
  <c r="GF12" i="16"/>
  <c r="GF40" i="16"/>
  <c r="GD9" i="16"/>
  <c r="GE9" i="16"/>
  <c r="GF9" i="16"/>
  <c r="GD34" i="16"/>
  <c r="GD38" i="16"/>
  <c r="GE34" i="16"/>
  <c r="GE38" i="16"/>
  <c r="GF34" i="16"/>
  <c r="GF38" i="16"/>
  <c r="GD17" i="16"/>
  <c r="GD37" i="16"/>
  <c r="GE17" i="16"/>
  <c r="GE37" i="16"/>
  <c r="GF17" i="16"/>
  <c r="GF37" i="16"/>
  <c r="GD22" i="16"/>
  <c r="GF22" i="16"/>
  <c r="GE22" i="16"/>
  <c r="AA6" i="13" l="1"/>
  <c r="EY14" i="13"/>
  <c r="DY9" i="13" l="1"/>
  <c r="C43" i="18" l="1"/>
  <c r="C43" i="12"/>
  <c r="C38" i="18" l="1"/>
  <c r="G46" i="12"/>
  <c r="C14" i="12"/>
  <c r="T14" i="12"/>
  <c r="C44" i="13" l="1"/>
  <c r="C43" i="13"/>
  <c r="C42" i="13"/>
  <c r="C41" i="13"/>
  <c r="C40" i="13"/>
  <c r="C39" i="13"/>
  <c r="C38" i="13"/>
  <c r="C37" i="13"/>
  <c r="C36" i="13"/>
  <c r="C35" i="13"/>
  <c r="C34" i="13"/>
  <c r="C33" i="13"/>
  <c r="C32" i="13"/>
  <c r="C31" i="13"/>
  <c r="C30" i="13"/>
  <c r="C29" i="13"/>
  <c r="C28" i="13"/>
  <c r="C27" i="13"/>
  <c r="C26" i="13"/>
  <c r="C25" i="13"/>
  <c r="C24" i="13"/>
  <c r="C23" i="13"/>
  <c r="C22" i="13"/>
  <c r="C21" i="13"/>
  <c r="C20" i="13"/>
  <c r="C19" i="13"/>
  <c r="C18" i="13"/>
  <c r="C17" i="13"/>
  <c r="C16" i="13"/>
  <c r="C15" i="13"/>
  <c r="C14" i="13"/>
  <c r="C13" i="13"/>
  <c r="C12" i="13"/>
  <c r="C11" i="13"/>
  <c r="C10" i="13"/>
  <c r="C9" i="13"/>
  <c r="C8" i="13"/>
  <c r="C7" i="13"/>
  <c r="C6" i="13"/>
  <c r="C5" i="13"/>
  <c r="C4" i="13"/>
  <c r="C3" i="13"/>
  <c r="C2" i="13"/>
  <c r="A3" i="16"/>
  <c r="B3" i="16"/>
  <c r="D3" i="16"/>
  <c r="E3" i="16"/>
  <c r="F3" i="16"/>
  <c r="G3" i="16"/>
  <c r="H3" i="16"/>
  <c r="I3" i="16"/>
  <c r="J3" i="16"/>
  <c r="K3" i="16"/>
  <c r="L3" i="16"/>
  <c r="FE3" i="16" s="1"/>
  <c r="M3" i="16"/>
  <c r="N3" i="16"/>
  <c r="FG3" i="16" s="1"/>
  <c r="O3" i="16"/>
  <c r="P3" i="16"/>
  <c r="Q3" i="16"/>
  <c r="R3" i="16"/>
  <c r="S3" i="16"/>
  <c r="U3" i="16"/>
  <c r="V3" i="16"/>
  <c r="A4" i="16"/>
  <c r="B4" i="16"/>
  <c r="D4" i="16"/>
  <c r="E4" i="16"/>
  <c r="F4" i="16"/>
  <c r="G4" i="16"/>
  <c r="H4" i="16"/>
  <c r="I4" i="16"/>
  <c r="J4" i="16"/>
  <c r="K4" i="16"/>
  <c r="L4" i="16"/>
  <c r="FE4" i="16" s="1"/>
  <c r="M4" i="16"/>
  <c r="N4" i="16"/>
  <c r="FG4" i="16" s="1"/>
  <c r="O4" i="16"/>
  <c r="P4" i="16"/>
  <c r="Q4" i="16"/>
  <c r="R4" i="16"/>
  <c r="S4" i="16"/>
  <c r="U4" i="16"/>
  <c r="V4" i="16"/>
  <c r="A5" i="16"/>
  <c r="B5" i="16"/>
  <c r="D5" i="16"/>
  <c r="E5" i="16"/>
  <c r="F5" i="16"/>
  <c r="G5" i="16"/>
  <c r="H5" i="16"/>
  <c r="I5" i="16"/>
  <c r="J5" i="16"/>
  <c r="K5" i="16"/>
  <c r="L5" i="16"/>
  <c r="FE5" i="16" s="1"/>
  <c r="M5" i="16"/>
  <c r="N5" i="16"/>
  <c r="FG5" i="16" s="1"/>
  <c r="O5" i="16"/>
  <c r="P5" i="16"/>
  <c r="Q5" i="16"/>
  <c r="R5" i="16"/>
  <c r="S5" i="16"/>
  <c r="U5" i="16"/>
  <c r="V5" i="16"/>
  <c r="A6" i="16"/>
  <c r="B6" i="16"/>
  <c r="D6" i="16"/>
  <c r="E6" i="16"/>
  <c r="F6" i="16"/>
  <c r="G6" i="16"/>
  <c r="H6" i="16"/>
  <c r="I6" i="16"/>
  <c r="J6" i="16"/>
  <c r="K6" i="16"/>
  <c r="L6" i="16"/>
  <c r="FE6" i="16" s="1"/>
  <c r="M6" i="16"/>
  <c r="N6" i="16"/>
  <c r="FG6" i="16" s="1"/>
  <c r="O6" i="16"/>
  <c r="P6" i="16"/>
  <c r="Q6" i="16"/>
  <c r="R6" i="16"/>
  <c r="S6" i="16"/>
  <c r="U6" i="16"/>
  <c r="V6" i="16"/>
  <c r="A7" i="16"/>
  <c r="B7" i="16"/>
  <c r="D7" i="16"/>
  <c r="E7" i="16"/>
  <c r="F7" i="16"/>
  <c r="G7" i="16"/>
  <c r="H7" i="16"/>
  <c r="I7" i="16"/>
  <c r="J7" i="16"/>
  <c r="K7" i="16"/>
  <c r="L7" i="16"/>
  <c r="FE7" i="16" s="1"/>
  <c r="M7" i="16"/>
  <c r="N7" i="16"/>
  <c r="FG7" i="16" s="1"/>
  <c r="O7" i="16"/>
  <c r="P7" i="16"/>
  <c r="Q7" i="16"/>
  <c r="R7" i="16"/>
  <c r="S7" i="16"/>
  <c r="U7" i="16"/>
  <c r="V7" i="16"/>
  <c r="A8" i="16"/>
  <c r="B8" i="16"/>
  <c r="D8" i="16"/>
  <c r="E8" i="16"/>
  <c r="F8" i="16"/>
  <c r="G8" i="16"/>
  <c r="H8" i="16"/>
  <c r="I8" i="16"/>
  <c r="J8" i="16"/>
  <c r="K8" i="16"/>
  <c r="L8" i="16"/>
  <c r="FE8" i="16" s="1"/>
  <c r="M8" i="16"/>
  <c r="N8" i="16"/>
  <c r="FG8" i="16" s="1"/>
  <c r="O8" i="16"/>
  <c r="P8" i="16"/>
  <c r="Q8" i="16"/>
  <c r="R8" i="16"/>
  <c r="S8" i="16"/>
  <c r="U8" i="16"/>
  <c r="V8" i="16"/>
  <c r="A9" i="16"/>
  <c r="B9" i="16"/>
  <c r="D9" i="16"/>
  <c r="E9" i="16"/>
  <c r="F9" i="16"/>
  <c r="G9" i="16"/>
  <c r="H9" i="16"/>
  <c r="I9" i="16"/>
  <c r="J9" i="16"/>
  <c r="K9" i="16"/>
  <c r="L9" i="16"/>
  <c r="FE9" i="16" s="1"/>
  <c r="M9" i="16"/>
  <c r="N9" i="16"/>
  <c r="FG9" i="16" s="1"/>
  <c r="O9" i="16"/>
  <c r="P9" i="16"/>
  <c r="Q9" i="16"/>
  <c r="R9" i="16"/>
  <c r="S9" i="16"/>
  <c r="U9" i="16"/>
  <c r="V9" i="16"/>
  <c r="A10" i="16"/>
  <c r="B10" i="16"/>
  <c r="D10" i="16"/>
  <c r="E10" i="16"/>
  <c r="F10" i="16"/>
  <c r="G10" i="16"/>
  <c r="H10" i="16"/>
  <c r="I10" i="16"/>
  <c r="J10" i="16"/>
  <c r="K10" i="16"/>
  <c r="L10" i="16"/>
  <c r="FE10" i="16" s="1"/>
  <c r="M10" i="16"/>
  <c r="N10" i="16"/>
  <c r="FG10" i="16" s="1"/>
  <c r="O10" i="16"/>
  <c r="P10" i="16"/>
  <c r="Q10" i="16"/>
  <c r="R10" i="16"/>
  <c r="S10" i="16"/>
  <c r="U10" i="16"/>
  <c r="V10" i="16"/>
  <c r="A11" i="16"/>
  <c r="B11" i="16"/>
  <c r="D11" i="16"/>
  <c r="E11" i="16"/>
  <c r="F11" i="16"/>
  <c r="G11" i="16"/>
  <c r="H11" i="16"/>
  <c r="I11" i="16"/>
  <c r="J11" i="16"/>
  <c r="K11" i="16"/>
  <c r="L11" i="16"/>
  <c r="FE11" i="16" s="1"/>
  <c r="M11" i="16"/>
  <c r="N11" i="16"/>
  <c r="FG11" i="16" s="1"/>
  <c r="O11" i="16"/>
  <c r="P11" i="16"/>
  <c r="Q11" i="16"/>
  <c r="R11" i="16"/>
  <c r="S11" i="16"/>
  <c r="U11" i="16"/>
  <c r="V11" i="16"/>
  <c r="A12" i="16"/>
  <c r="B12" i="16"/>
  <c r="D12" i="16"/>
  <c r="E12" i="16"/>
  <c r="F12" i="16"/>
  <c r="G12" i="16"/>
  <c r="H12" i="16"/>
  <c r="I12" i="16"/>
  <c r="J12" i="16"/>
  <c r="K12" i="16"/>
  <c r="L12" i="16"/>
  <c r="FE12" i="16" s="1"/>
  <c r="M12" i="16"/>
  <c r="N12" i="16"/>
  <c r="FG12" i="16" s="1"/>
  <c r="O12" i="16"/>
  <c r="P12" i="16"/>
  <c r="Q12" i="16"/>
  <c r="R12" i="16"/>
  <c r="S12" i="16"/>
  <c r="U12" i="16"/>
  <c r="V12" i="16"/>
  <c r="A13" i="16"/>
  <c r="B13" i="16"/>
  <c r="D13" i="16"/>
  <c r="E13" i="16"/>
  <c r="F13" i="16"/>
  <c r="G13" i="16"/>
  <c r="H13" i="16"/>
  <c r="I13" i="16"/>
  <c r="J13" i="16"/>
  <c r="K13" i="16"/>
  <c r="L13" i="16"/>
  <c r="FE13" i="16" s="1"/>
  <c r="M13" i="16"/>
  <c r="N13" i="16"/>
  <c r="FG13" i="16" s="1"/>
  <c r="O13" i="16"/>
  <c r="P13" i="16"/>
  <c r="Q13" i="16"/>
  <c r="R13" i="16"/>
  <c r="S13" i="16"/>
  <c r="U13" i="16"/>
  <c r="V13" i="16"/>
  <c r="A14" i="16"/>
  <c r="B14" i="16"/>
  <c r="C14" i="16"/>
  <c r="D14" i="16"/>
  <c r="E14" i="16"/>
  <c r="F14" i="16"/>
  <c r="G14" i="16"/>
  <c r="H14" i="16"/>
  <c r="I14" i="16"/>
  <c r="J14" i="16"/>
  <c r="K14" i="16"/>
  <c r="L14" i="16"/>
  <c r="FE14" i="16" s="1"/>
  <c r="M14" i="16"/>
  <c r="N14" i="16"/>
  <c r="FG14" i="16" s="1"/>
  <c r="O14" i="16"/>
  <c r="P14" i="16"/>
  <c r="Q14" i="16"/>
  <c r="R14" i="16"/>
  <c r="S14" i="16"/>
  <c r="T14" i="16"/>
  <c r="U14" i="16"/>
  <c r="V14" i="16"/>
  <c r="A15" i="16"/>
  <c r="B15" i="16"/>
  <c r="D15" i="16"/>
  <c r="E15" i="16"/>
  <c r="F15" i="16"/>
  <c r="G15" i="16"/>
  <c r="H15" i="16"/>
  <c r="I15" i="16"/>
  <c r="J15" i="16"/>
  <c r="K15" i="16"/>
  <c r="L15" i="16"/>
  <c r="FE15" i="16" s="1"/>
  <c r="M15" i="16"/>
  <c r="N15" i="16"/>
  <c r="FG15" i="16" s="1"/>
  <c r="O15" i="16"/>
  <c r="P15" i="16"/>
  <c r="Q15" i="16"/>
  <c r="R15" i="16"/>
  <c r="S15" i="16"/>
  <c r="U15" i="16"/>
  <c r="V15" i="16"/>
  <c r="A16" i="16"/>
  <c r="B16" i="16"/>
  <c r="D16" i="16"/>
  <c r="E16" i="16"/>
  <c r="F16" i="16"/>
  <c r="G16" i="16"/>
  <c r="H16" i="16"/>
  <c r="I16" i="16"/>
  <c r="J16" i="16"/>
  <c r="K16" i="16"/>
  <c r="L16" i="16"/>
  <c r="FE16" i="16" s="1"/>
  <c r="M16" i="16"/>
  <c r="N16" i="16"/>
  <c r="FG16" i="16" s="1"/>
  <c r="O16" i="16"/>
  <c r="P16" i="16"/>
  <c r="Q16" i="16"/>
  <c r="R16" i="16"/>
  <c r="S16" i="16"/>
  <c r="U16" i="16"/>
  <c r="A17" i="16"/>
  <c r="B17" i="16"/>
  <c r="D17" i="16"/>
  <c r="E17" i="16"/>
  <c r="F17" i="16"/>
  <c r="G17" i="16"/>
  <c r="H17" i="16"/>
  <c r="I17" i="16"/>
  <c r="J17" i="16"/>
  <c r="K17" i="16"/>
  <c r="L17" i="16"/>
  <c r="FE17" i="16" s="1"/>
  <c r="M17" i="16"/>
  <c r="N17" i="16"/>
  <c r="FG17" i="16" s="1"/>
  <c r="O17" i="16"/>
  <c r="P17" i="16"/>
  <c r="Q17" i="16"/>
  <c r="R17" i="16"/>
  <c r="S17" i="16"/>
  <c r="U17" i="16"/>
  <c r="A18" i="16"/>
  <c r="B18" i="16"/>
  <c r="D18" i="16"/>
  <c r="E18" i="16"/>
  <c r="F18" i="16"/>
  <c r="G18" i="16"/>
  <c r="H18" i="16"/>
  <c r="I18" i="16"/>
  <c r="J18" i="16"/>
  <c r="K18" i="16"/>
  <c r="L18" i="16"/>
  <c r="FE18" i="16" s="1"/>
  <c r="M18" i="16"/>
  <c r="N18" i="16"/>
  <c r="FG18" i="16" s="1"/>
  <c r="O18" i="16"/>
  <c r="P18" i="16"/>
  <c r="Q18" i="16"/>
  <c r="R18" i="16"/>
  <c r="S18" i="16"/>
  <c r="U18" i="16"/>
  <c r="V18" i="16"/>
  <c r="A19" i="16"/>
  <c r="B19" i="16"/>
  <c r="D19" i="16"/>
  <c r="E19" i="16"/>
  <c r="F19" i="16"/>
  <c r="G19" i="16"/>
  <c r="H19" i="16"/>
  <c r="I19" i="16"/>
  <c r="J19" i="16"/>
  <c r="K19" i="16"/>
  <c r="L19" i="16"/>
  <c r="FE19" i="16" s="1"/>
  <c r="M19" i="16"/>
  <c r="N19" i="16"/>
  <c r="FG19" i="16" s="1"/>
  <c r="O19" i="16"/>
  <c r="P19" i="16"/>
  <c r="Q19" i="16"/>
  <c r="R19" i="16"/>
  <c r="S19" i="16"/>
  <c r="U19" i="16"/>
  <c r="V19" i="16"/>
  <c r="A20" i="16"/>
  <c r="B20" i="16"/>
  <c r="D20" i="16"/>
  <c r="E20" i="16"/>
  <c r="F20" i="16"/>
  <c r="G20" i="16"/>
  <c r="H20" i="16"/>
  <c r="I20" i="16"/>
  <c r="J20" i="16"/>
  <c r="K20" i="16"/>
  <c r="L20" i="16"/>
  <c r="FE20" i="16" s="1"/>
  <c r="M20" i="16"/>
  <c r="N20" i="16"/>
  <c r="FG20" i="16" s="1"/>
  <c r="O20" i="16"/>
  <c r="P20" i="16"/>
  <c r="Q20" i="16"/>
  <c r="R20" i="16"/>
  <c r="S20" i="16"/>
  <c r="U20" i="16"/>
  <c r="V20" i="16"/>
  <c r="A21" i="16"/>
  <c r="B21" i="16"/>
  <c r="D21" i="16"/>
  <c r="E21" i="16"/>
  <c r="F21" i="16"/>
  <c r="G21" i="16"/>
  <c r="H21" i="16"/>
  <c r="I21" i="16"/>
  <c r="J21" i="16"/>
  <c r="K21" i="16"/>
  <c r="L21" i="16"/>
  <c r="FE21" i="16" s="1"/>
  <c r="M21" i="16"/>
  <c r="N21" i="16"/>
  <c r="FG21" i="16" s="1"/>
  <c r="O21" i="16"/>
  <c r="P21" i="16"/>
  <c r="Q21" i="16"/>
  <c r="R21" i="16"/>
  <c r="S21" i="16"/>
  <c r="U21" i="16"/>
  <c r="V21" i="16"/>
  <c r="A22" i="16"/>
  <c r="B22" i="16"/>
  <c r="D22" i="16"/>
  <c r="E22" i="16"/>
  <c r="F22" i="16"/>
  <c r="G22" i="16"/>
  <c r="H22" i="16"/>
  <c r="I22" i="16"/>
  <c r="J22" i="16"/>
  <c r="K22" i="16"/>
  <c r="L22" i="16"/>
  <c r="FE22" i="16" s="1"/>
  <c r="M22" i="16"/>
  <c r="N22" i="16"/>
  <c r="FG22" i="16" s="1"/>
  <c r="O22" i="16"/>
  <c r="P22" i="16"/>
  <c r="Q22" i="16"/>
  <c r="R22" i="16"/>
  <c r="S22" i="16"/>
  <c r="U22" i="16"/>
  <c r="V22" i="16"/>
  <c r="A23" i="16"/>
  <c r="B23" i="16"/>
  <c r="D23" i="16"/>
  <c r="E23" i="16"/>
  <c r="F23" i="16"/>
  <c r="G23" i="16"/>
  <c r="H23" i="16"/>
  <c r="I23" i="16"/>
  <c r="J23" i="16"/>
  <c r="K23" i="16"/>
  <c r="L23" i="16"/>
  <c r="FE23" i="16" s="1"/>
  <c r="M23" i="16"/>
  <c r="N23" i="16"/>
  <c r="FG23" i="16" s="1"/>
  <c r="O23" i="16"/>
  <c r="P23" i="16"/>
  <c r="Q23" i="16"/>
  <c r="R23" i="16"/>
  <c r="S23" i="16"/>
  <c r="U23" i="16"/>
  <c r="A24" i="16"/>
  <c r="B24" i="16"/>
  <c r="D24" i="16"/>
  <c r="E24" i="16"/>
  <c r="F24" i="16"/>
  <c r="G24" i="16"/>
  <c r="H24" i="16"/>
  <c r="I24" i="16"/>
  <c r="J24" i="16"/>
  <c r="K24" i="16"/>
  <c r="L24" i="16"/>
  <c r="FE24" i="16" s="1"/>
  <c r="M24" i="16"/>
  <c r="N24" i="16"/>
  <c r="FG24" i="16" s="1"/>
  <c r="O24" i="16"/>
  <c r="P24" i="16"/>
  <c r="Q24" i="16"/>
  <c r="R24" i="16"/>
  <c r="S24" i="16"/>
  <c r="U24" i="16"/>
  <c r="V24" i="16"/>
  <c r="A25" i="16"/>
  <c r="B25" i="16"/>
  <c r="D25" i="16"/>
  <c r="E25" i="16"/>
  <c r="F25" i="16"/>
  <c r="G25" i="16"/>
  <c r="H25" i="16"/>
  <c r="I25" i="16"/>
  <c r="J25" i="16"/>
  <c r="K25" i="16"/>
  <c r="L25" i="16"/>
  <c r="FE25" i="16" s="1"/>
  <c r="M25" i="16"/>
  <c r="N25" i="16"/>
  <c r="FG25" i="16" s="1"/>
  <c r="O25" i="16"/>
  <c r="P25" i="16"/>
  <c r="Q25" i="16"/>
  <c r="R25" i="16"/>
  <c r="S25" i="16"/>
  <c r="U25" i="16"/>
  <c r="A26" i="16"/>
  <c r="B26" i="16"/>
  <c r="D26" i="16"/>
  <c r="E26" i="16"/>
  <c r="F26" i="16"/>
  <c r="G26" i="16"/>
  <c r="H26" i="16"/>
  <c r="I26" i="16"/>
  <c r="J26" i="16"/>
  <c r="K26" i="16"/>
  <c r="L26" i="16"/>
  <c r="FE26" i="16" s="1"/>
  <c r="M26" i="16"/>
  <c r="N26" i="16"/>
  <c r="FG26" i="16" s="1"/>
  <c r="O26" i="16"/>
  <c r="P26" i="16"/>
  <c r="Q26" i="16"/>
  <c r="R26" i="16"/>
  <c r="S26" i="16"/>
  <c r="U26" i="16"/>
  <c r="V26" i="16"/>
  <c r="A27" i="16"/>
  <c r="B27" i="16"/>
  <c r="D27" i="16"/>
  <c r="E27" i="16"/>
  <c r="F27" i="16"/>
  <c r="G27" i="16"/>
  <c r="H27" i="16"/>
  <c r="I27" i="16"/>
  <c r="J27" i="16"/>
  <c r="K27" i="16"/>
  <c r="L27" i="16"/>
  <c r="FE27" i="16" s="1"/>
  <c r="M27" i="16"/>
  <c r="N27" i="16"/>
  <c r="FG27" i="16" s="1"/>
  <c r="O27" i="16"/>
  <c r="P27" i="16"/>
  <c r="Q27" i="16"/>
  <c r="R27" i="16"/>
  <c r="S27" i="16"/>
  <c r="U27" i="16"/>
  <c r="V27" i="16"/>
  <c r="A28" i="16"/>
  <c r="B28" i="16"/>
  <c r="D28" i="16"/>
  <c r="E28" i="16"/>
  <c r="F28" i="16"/>
  <c r="G28" i="16"/>
  <c r="H28" i="16"/>
  <c r="I28" i="16"/>
  <c r="J28" i="16"/>
  <c r="K28" i="16"/>
  <c r="L28" i="16"/>
  <c r="FE28" i="16" s="1"/>
  <c r="M28" i="16"/>
  <c r="N28" i="16"/>
  <c r="FG28" i="16" s="1"/>
  <c r="O28" i="16"/>
  <c r="P28" i="16"/>
  <c r="Q28" i="16"/>
  <c r="R28" i="16"/>
  <c r="S28" i="16"/>
  <c r="U28" i="16"/>
  <c r="A29" i="16"/>
  <c r="B29" i="16"/>
  <c r="D29" i="16"/>
  <c r="E29" i="16"/>
  <c r="F29" i="16"/>
  <c r="G29" i="16"/>
  <c r="H29" i="16"/>
  <c r="I29" i="16"/>
  <c r="J29" i="16"/>
  <c r="FC29" i="16" s="1"/>
  <c r="K29" i="16"/>
  <c r="L29" i="16"/>
  <c r="FE29" i="16" s="1"/>
  <c r="M29" i="16"/>
  <c r="N29" i="16"/>
  <c r="FG29" i="16" s="1"/>
  <c r="O29" i="16"/>
  <c r="P29" i="16"/>
  <c r="Q29" i="16"/>
  <c r="R29" i="16"/>
  <c r="S29" i="16"/>
  <c r="U29" i="16"/>
  <c r="A30" i="16"/>
  <c r="B30" i="16"/>
  <c r="D30" i="16"/>
  <c r="E30" i="16"/>
  <c r="F30" i="16"/>
  <c r="G30" i="16"/>
  <c r="H30" i="16"/>
  <c r="FA30" i="16" s="1"/>
  <c r="I30" i="16"/>
  <c r="J30" i="16"/>
  <c r="K30" i="16"/>
  <c r="L30" i="16"/>
  <c r="FE30" i="16" s="1"/>
  <c r="M30" i="16"/>
  <c r="N30" i="16"/>
  <c r="FG30" i="16" s="1"/>
  <c r="O30" i="16"/>
  <c r="P30" i="16"/>
  <c r="Q30" i="16"/>
  <c r="R30" i="16"/>
  <c r="S30" i="16"/>
  <c r="U30" i="16"/>
  <c r="V30" i="16"/>
  <c r="A31" i="16"/>
  <c r="B31" i="16"/>
  <c r="D31" i="16"/>
  <c r="E31" i="16"/>
  <c r="F31" i="16"/>
  <c r="G31" i="16"/>
  <c r="H31" i="16"/>
  <c r="I31" i="16"/>
  <c r="J31" i="16"/>
  <c r="FM31" i="16" s="1"/>
  <c r="K31" i="16"/>
  <c r="L31" i="16"/>
  <c r="FE31" i="16" s="1"/>
  <c r="M31" i="16"/>
  <c r="N31" i="16"/>
  <c r="FG31" i="16" s="1"/>
  <c r="O31" i="16"/>
  <c r="P31" i="16"/>
  <c r="Q31" i="16"/>
  <c r="R31" i="16"/>
  <c r="S31" i="16"/>
  <c r="U31" i="16"/>
  <c r="V31" i="16"/>
  <c r="A32" i="16"/>
  <c r="B32" i="16"/>
  <c r="D32" i="16"/>
  <c r="E32" i="16"/>
  <c r="F32" i="16"/>
  <c r="G32" i="16"/>
  <c r="H32" i="16"/>
  <c r="I32" i="16"/>
  <c r="J32" i="16"/>
  <c r="K32" i="16"/>
  <c r="L32" i="16"/>
  <c r="FE32" i="16" s="1"/>
  <c r="M32" i="16"/>
  <c r="N32" i="16"/>
  <c r="FG32" i="16" s="1"/>
  <c r="O32" i="16"/>
  <c r="P32" i="16"/>
  <c r="Q32" i="16"/>
  <c r="R32" i="16"/>
  <c r="S32" i="16"/>
  <c r="U32" i="16"/>
  <c r="V32" i="16"/>
  <c r="A33" i="16"/>
  <c r="B33" i="16"/>
  <c r="D33" i="16"/>
  <c r="E33" i="16"/>
  <c r="F33" i="16"/>
  <c r="G33" i="16"/>
  <c r="H33" i="16"/>
  <c r="I33" i="16"/>
  <c r="J33" i="16"/>
  <c r="K33" i="16"/>
  <c r="L33" i="16"/>
  <c r="FE33" i="16" s="1"/>
  <c r="M33" i="16"/>
  <c r="N33" i="16"/>
  <c r="FG33" i="16" s="1"/>
  <c r="O33" i="16"/>
  <c r="P33" i="16"/>
  <c r="Q33" i="16"/>
  <c r="R33" i="16"/>
  <c r="S33" i="16"/>
  <c r="U33" i="16"/>
  <c r="V33" i="16"/>
  <c r="A34" i="16"/>
  <c r="B34" i="16"/>
  <c r="D34" i="16"/>
  <c r="E34" i="16"/>
  <c r="F34" i="16"/>
  <c r="G34" i="16"/>
  <c r="H34" i="16"/>
  <c r="I34" i="16"/>
  <c r="J34" i="16"/>
  <c r="K34" i="16"/>
  <c r="L34" i="16"/>
  <c r="FE34" i="16" s="1"/>
  <c r="M34" i="16"/>
  <c r="N34" i="16"/>
  <c r="FG34" i="16" s="1"/>
  <c r="O34" i="16"/>
  <c r="P34" i="16"/>
  <c r="Q34" i="16"/>
  <c r="R34" i="16"/>
  <c r="S34" i="16"/>
  <c r="U34" i="16"/>
  <c r="V34" i="16"/>
  <c r="A35" i="16"/>
  <c r="B35" i="16"/>
  <c r="D35" i="16"/>
  <c r="E35" i="16"/>
  <c r="F35" i="16"/>
  <c r="G35" i="16"/>
  <c r="H35" i="16"/>
  <c r="I35" i="16"/>
  <c r="J35" i="16"/>
  <c r="K35" i="16"/>
  <c r="L35" i="16"/>
  <c r="FE35" i="16" s="1"/>
  <c r="M35" i="16"/>
  <c r="N35" i="16"/>
  <c r="FG35" i="16" s="1"/>
  <c r="O35" i="16"/>
  <c r="P35" i="16"/>
  <c r="Q35" i="16"/>
  <c r="R35" i="16"/>
  <c r="S35" i="16"/>
  <c r="U35" i="16"/>
  <c r="V35" i="16"/>
  <c r="A36" i="16"/>
  <c r="B36" i="16"/>
  <c r="D36" i="16"/>
  <c r="E36" i="16"/>
  <c r="F36" i="16"/>
  <c r="G36" i="16"/>
  <c r="H36" i="16"/>
  <c r="I36" i="16"/>
  <c r="J36" i="16"/>
  <c r="K36" i="16"/>
  <c r="L36" i="16"/>
  <c r="FE36" i="16" s="1"/>
  <c r="M36" i="16"/>
  <c r="N36" i="16"/>
  <c r="FG36" i="16" s="1"/>
  <c r="O36" i="16"/>
  <c r="P36" i="16"/>
  <c r="Q36" i="16"/>
  <c r="R36" i="16"/>
  <c r="S36" i="16"/>
  <c r="U36" i="16"/>
  <c r="V36" i="16"/>
  <c r="A37" i="16"/>
  <c r="B37" i="16"/>
  <c r="D37" i="16"/>
  <c r="E37" i="16"/>
  <c r="F37" i="16"/>
  <c r="G37" i="16"/>
  <c r="H37" i="16"/>
  <c r="I37" i="16"/>
  <c r="J37" i="16"/>
  <c r="K37" i="16"/>
  <c r="L37" i="16"/>
  <c r="FE37" i="16" s="1"/>
  <c r="M37" i="16"/>
  <c r="N37" i="16"/>
  <c r="FG37" i="16" s="1"/>
  <c r="O37" i="16"/>
  <c r="P37" i="16"/>
  <c r="Q37" i="16"/>
  <c r="R37" i="16"/>
  <c r="S37" i="16"/>
  <c r="U37" i="16"/>
  <c r="V37" i="16"/>
  <c r="A38" i="16"/>
  <c r="B38" i="16"/>
  <c r="D38" i="16"/>
  <c r="E38" i="16"/>
  <c r="F38" i="16"/>
  <c r="G38" i="16"/>
  <c r="H38" i="16"/>
  <c r="I38" i="16"/>
  <c r="J38" i="16"/>
  <c r="K38" i="16"/>
  <c r="L38" i="16"/>
  <c r="FE38" i="16" s="1"/>
  <c r="M38" i="16"/>
  <c r="N38" i="16"/>
  <c r="FG38" i="16" s="1"/>
  <c r="O38" i="16"/>
  <c r="P38" i="16"/>
  <c r="Q38" i="16"/>
  <c r="R38" i="16"/>
  <c r="S38" i="16"/>
  <c r="U38" i="16"/>
  <c r="V38" i="16"/>
  <c r="A39" i="16"/>
  <c r="B39" i="16"/>
  <c r="D39" i="16"/>
  <c r="E39" i="16"/>
  <c r="F39" i="16"/>
  <c r="G39" i="16"/>
  <c r="H39" i="16"/>
  <c r="I39" i="16"/>
  <c r="J39" i="16"/>
  <c r="K39" i="16"/>
  <c r="L39" i="16"/>
  <c r="FE39" i="16" s="1"/>
  <c r="M39" i="16"/>
  <c r="N39" i="16"/>
  <c r="FG39" i="16" s="1"/>
  <c r="O39" i="16"/>
  <c r="P39" i="16"/>
  <c r="Q39" i="16"/>
  <c r="R39" i="16"/>
  <c r="S39" i="16"/>
  <c r="U39" i="16"/>
  <c r="A40" i="16"/>
  <c r="B40" i="16"/>
  <c r="D40" i="16"/>
  <c r="E40" i="16"/>
  <c r="F40" i="16"/>
  <c r="G40" i="16"/>
  <c r="H40" i="16"/>
  <c r="I40" i="16"/>
  <c r="J40" i="16"/>
  <c r="K40" i="16"/>
  <c r="L40" i="16"/>
  <c r="FE40" i="16" s="1"/>
  <c r="M40" i="16"/>
  <c r="N40" i="16"/>
  <c r="FG40" i="16" s="1"/>
  <c r="O40" i="16"/>
  <c r="P40" i="16"/>
  <c r="Q40" i="16"/>
  <c r="R40" i="16"/>
  <c r="S40" i="16"/>
  <c r="U40" i="16"/>
  <c r="V40" i="16"/>
  <c r="A41" i="16"/>
  <c r="B41" i="16"/>
  <c r="D41" i="16"/>
  <c r="E41" i="16"/>
  <c r="F41" i="16"/>
  <c r="G41" i="16"/>
  <c r="H41" i="16"/>
  <c r="I41" i="16"/>
  <c r="J41" i="16"/>
  <c r="K41" i="16"/>
  <c r="L41" i="16"/>
  <c r="FE41" i="16" s="1"/>
  <c r="M41" i="16"/>
  <c r="N41" i="16"/>
  <c r="FG41" i="16" s="1"/>
  <c r="O41" i="16"/>
  <c r="P41" i="16"/>
  <c r="Q41" i="16"/>
  <c r="R41" i="16"/>
  <c r="S41" i="16"/>
  <c r="U41" i="16"/>
  <c r="V41" i="16"/>
  <c r="A42" i="16"/>
  <c r="B42" i="16"/>
  <c r="D42" i="16"/>
  <c r="E42" i="16"/>
  <c r="F42" i="16"/>
  <c r="G42" i="16"/>
  <c r="H42" i="16"/>
  <c r="I42" i="16"/>
  <c r="J42" i="16"/>
  <c r="K42" i="16"/>
  <c r="L42" i="16"/>
  <c r="FE42" i="16" s="1"/>
  <c r="M42" i="16"/>
  <c r="N42" i="16"/>
  <c r="FG42" i="16" s="1"/>
  <c r="O42" i="16"/>
  <c r="P42" i="16"/>
  <c r="Q42" i="16"/>
  <c r="R42" i="16"/>
  <c r="S42" i="16"/>
  <c r="U42" i="16"/>
  <c r="V42" i="16"/>
  <c r="A43" i="16"/>
  <c r="B43" i="16"/>
  <c r="D43" i="16"/>
  <c r="E43" i="16"/>
  <c r="F43" i="16"/>
  <c r="G43" i="16"/>
  <c r="H43" i="16"/>
  <c r="I43" i="16"/>
  <c r="J43" i="16"/>
  <c r="K43" i="16"/>
  <c r="L43" i="16"/>
  <c r="FE43" i="16" s="1"/>
  <c r="M43" i="16"/>
  <c r="N43" i="16"/>
  <c r="FG43" i="16" s="1"/>
  <c r="O43" i="16"/>
  <c r="P43" i="16"/>
  <c r="Q43" i="16"/>
  <c r="R43" i="16"/>
  <c r="S43" i="16"/>
  <c r="U43" i="16"/>
  <c r="V43" i="16"/>
  <c r="A44" i="16"/>
  <c r="B44" i="16"/>
  <c r="D44" i="16"/>
  <c r="E44" i="16"/>
  <c r="F44" i="16"/>
  <c r="G44" i="16"/>
  <c r="H44" i="16"/>
  <c r="I44" i="16"/>
  <c r="J44" i="16"/>
  <c r="K44" i="16"/>
  <c r="L44" i="16"/>
  <c r="FE44" i="16" s="1"/>
  <c r="M44" i="16"/>
  <c r="N44" i="16"/>
  <c r="FG44" i="16" s="1"/>
  <c r="O44" i="16"/>
  <c r="P44" i="16"/>
  <c r="Q44" i="16"/>
  <c r="R44" i="16"/>
  <c r="S44" i="16"/>
  <c r="U44" i="16"/>
  <c r="B2" i="16"/>
  <c r="D2" i="16"/>
  <c r="E2" i="16"/>
  <c r="F2" i="16"/>
  <c r="G2" i="16"/>
  <c r="H2" i="16"/>
  <c r="I2" i="16"/>
  <c r="J2" i="16"/>
  <c r="K2" i="16"/>
  <c r="L2" i="16"/>
  <c r="M2" i="16"/>
  <c r="N2" i="16"/>
  <c r="O2" i="16"/>
  <c r="P2" i="16"/>
  <c r="Q2" i="16"/>
  <c r="R2" i="16"/>
  <c r="S2" i="16"/>
  <c r="U2" i="16"/>
  <c r="V2" i="16"/>
  <c r="A2" i="16"/>
  <c r="C2" i="18"/>
  <c r="C3" i="18"/>
  <c r="C4" i="18"/>
  <c r="C5" i="18"/>
  <c r="C6" i="18"/>
  <c r="C7" i="18"/>
  <c r="C8" i="18"/>
  <c r="C9" i="18"/>
  <c r="C10" i="18"/>
  <c r="C11" i="18"/>
  <c r="C12" i="18"/>
  <c r="C13" i="18"/>
  <c r="C14" i="18"/>
  <c r="C15" i="18"/>
  <c r="C16" i="18"/>
  <c r="C17" i="18"/>
  <c r="C18" i="18"/>
  <c r="C19" i="18"/>
  <c r="C20" i="18"/>
  <c r="C21" i="18"/>
  <c r="C22" i="18"/>
  <c r="C23" i="18"/>
  <c r="C24" i="18"/>
  <c r="C25" i="18"/>
  <c r="C26" i="18"/>
  <c r="C27" i="18"/>
  <c r="C28" i="18"/>
  <c r="C29" i="18"/>
  <c r="C30" i="18"/>
  <c r="C31" i="18"/>
  <c r="C32" i="18"/>
  <c r="C33" i="18"/>
  <c r="C34" i="18"/>
  <c r="C35" i="18"/>
  <c r="C36" i="18"/>
  <c r="C37" i="18"/>
  <c r="C39" i="18"/>
  <c r="C40" i="18"/>
  <c r="C41" i="18"/>
  <c r="C42" i="18"/>
  <c r="C44" i="18"/>
  <c r="T44" i="18"/>
  <c r="V44" i="18" s="1"/>
  <c r="T43" i="18"/>
  <c r="T42" i="18"/>
  <c r="T41" i="18"/>
  <c r="T40" i="18"/>
  <c r="T39" i="18"/>
  <c r="V39" i="18" s="1"/>
  <c r="T38" i="18"/>
  <c r="T37" i="18"/>
  <c r="T36" i="18"/>
  <c r="T35" i="18"/>
  <c r="T34" i="18"/>
  <c r="T33" i="18"/>
  <c r="T32" i="18"/>
  <c r="T31" i="18"/>
  <c r="T30" i="18"/>
  <c r="T29" i="18"/>
  <c r="V29" i="18" s="1"/>
  <c r="T28" i="18"/>
  <c r="V28" i="18" s="1"/>
  <c r="T27" i="18"/>
  <c r="T26" i="18"/>
  <c r="T25" i="18"/>
  <c r="V25" i="18" s="1"/>
  <c r="T24" i="18"/>
  <c r="T23" i="18"/>
  <c r="V23" i="18" s="1"/>
  <c r="T22" i="18"/>
  <c r="T21" i="18"/>
  <c r="T20" i="18"/>
  <c r="T19" i="18"/>
  <c r="T18" i="18"/>
  <c r="T17" i="18"/>
  <c r="V17" i="18" s="1"/>
  <c r="V16" i="18"/>
  <c r="T16" i="18"/>
  <c r="T15" i="18"/>
  <c r="T14" i="18"/>
  <c r="T13" i="18"/>
  <c r="T12" i="18"/>
  <c r="T11" i="18"/>
  <c r="T10" i="18"/>
  <c r="T9" i="18"/>
  <c r="T8" i="18"/>
  <c r="T7" i="18"/>
  <c r="T6" i="18"/>
  <c r="T5" i="18"/>
  <c r="T4" i="18"/>
  <c r="T3" i="18"/>
  <c r="T2" i="18"/>
  <c r="C3" i="12"/>
  <c r="C3" i="16" s="1"/>
  <c r="C4" i="12"/>
  <c r="C4" i="16" s="1"/>
  <c r="C5" i="12"/>
  <c r="C5" i="16" s="1"/>
  <c r="C6" i="12"/>
  <c r="C6" i="16" s="1"/>
  <c r="C7" i="12"/>
  <c r="C7" i="16" s="1"/>
  <c r="C8" i="12"/>
  <c r="C8" i="16" s="1"/>
  <c r="C9" i="12"/>
  <c r="C9" i="16" s="1"/>
  <c r="C10" i="12"/>
  <c r="C10" i="16" s="1"/>
  <c r="C11" i="12"/>
  <c r="C11" i="16" s="1"/>
  <c r="C12" i="12"/>
  <c r="C12" i="16" s="1"/>
  <c r="C13" i="12"/>
  <c r="C13" i="16" s="1"/>
  <c r="C15" i="12"/>
  <c r="C15" i="16" s="1"/>
  <c r="C16" i="12"/>
  <c r="C16" i="16" s="1"/>
  <c r="C17" i="12"/>
  <c r="C17" i="16" s="1"/>
  <c r="C18" i="12"/>
  <c r="C18" i="16" s="1"/>
  <c r="C19" i="12"/>
  <c r="C19" i="16" s="1"/>
  <c r="C20" i="12"/>
  <c r="C20" i="16" s="1"/>
  <c r="C21" i="12"/>
  <c r="C21" i="16" s="1"/>
  <c r="C22" i="12"/>
  <c r="C22" i="16" s="1"/>
  <c r="C23" i="12"/>
  <c r="C23" i="16" s="1"/>
  <c r="C24" i="12"/>
  <c r="C24" i="16" s="1"/>
  <c r="C25" i="12"/>
  <c r="C25" i="16" s="1"/>
  <c r="C26" i="12"/>
  <c r="C26" i="16" s="1"/>
  <c r="C27" i="12"/>
  <c r="C27" i="16" s="1"/>
  <c r="C28" i="12"/>
  <c r="C28" i="16" s="1"/>
  <c r="C29" i="12"/>
  <c r="C29" i="16" s="1"/>
  <c r="C30" i="12"/>
  <c r="C30" i="16" s="1"/>
  <c r="C31" i="12"/>
  <c r="C31" i="16" s="1"/>
  <c r="C32" i="12"/>
  <c r="C32" i="16" s="1"/>
  <c r="C33" i="12"/>
  <c r="C33" i="16" s="1"/>
  <c r="C34" i="12"/>
  <c r="C34" i="16" s="1"/>
  <c r="C35" i="12"/>
  <c r="C35" i="16" s="1"/>
  <c r="C36" i="12"/>
  <c r="C36" i="16" s="1"/>
  <c r="C37" i="12"/>
  <c r="C37" i="16" s="1"/>
  <c r="C38" i="12"/>
  <c r="C38" i="16" s="1"/>
  <c r="C39" i="12"/>
  <c r="C39" i="16" s="1"/>
  <c r="C40" i="12"/>
  <c r="C40" i="16" s="1"/>
  <c r="C41" i="12"/>
  <c r="C41" i="16" s="1"/>
  <c r="C42" i="12"/>
  <c r="C42" i="16" s="1"/>
  <c r="C43" i="16"/>
  <c r="C44" i="12"/>
  <c r="C44" i="16" s="1"/>
  <c r="C2" i="12"/>
  <c r="C2" i="16" s="1"/>
  <c r="FM43" i="16" l="1"/>
  <c r="FC43" i="16"/>
  <c r="FA42" i="16"/>
  <c r="FL42" i="16"/>
  <c r="FA39" i="16"/>
  <c r="FL39" i="16"/>
  <c r="FM38" i="16"/>
  <c r="FC38" i="16"/>
  <c r="FM35" i="16"/>
  <c r="FC35" i="16"/>
  <c r="FA34" i="16"/>
  <c r="FL34" i="16"/>
  <c r="FC32" i="16"/>
  <c r="FM32" i="16"/>
  <c r="FA29" i="16"/>
  <c r="FL29" i="16"/>
  <c r="FA44" i="16"/>
  <c r="FL44" i="16"/>
  <c r="FA41" i="16"/>
  <c r="FL41" i="16"/>
  <c r="FC40" i="16"/>
  <c r="FM40" i="16"/>
  <c r="FC37" i="16"/>
  <c r="FM37" i="16"/>
  <c r="FA36" i="16"/>
  <c r="FL36" i="16"/>
  <c r="FA33" i="16"/>
  <c r="FL33" i="16"/>
  <c r="FA27" i="16"/>
  <c r="FL27" i="16"/>
  <c r="FA25" i="16"/>
  <c r="FL25" i="16"/>
  <c r="FA23" i="16"/>
  <c r="FL23" i="16"/>
  <c r="FA43" i="16"/>
  <c r="FL43" i="16"/>
  <c r="FM42" i="16"/>
  <c r="FC42" i="16"/>
  <c r="FM39" i="16"/>
  <c r="FC39" i="16"/>
  <c r="FA38" i="16"/>
  <c r="FL38" i="16"/>
  <c r="FA35" i="16"/>
  <c r="FL35" i="16"/>
  <c r="FM34" i="16"/>
  <c r="FC34" i="16"/>
  <c r="FM30" i="16"/>
  <c r="FC30" i="16"/>
  <c r="FM28" i="16"/>
  <c r="FC28" i="16"/>
  <c r="FA21" i="16"/>
  <c r="FL21" i="16"/>
  <c r="FM44" i="16"/>
  <c r="FC44" i="16"/>
  <c r="FM41" i="16"/>
  <c r="FC41" i="16"/>
  <c r="FA40" i="16"/>
  <c r="FL40" i="16"/>
  <c r="FA37" i="16"/>
  <c r="FL37" i="16"/>
  <c r="FC36" i="16"/>
  <c r="FM36" i="16"/>
  <c r="FC33" i="16"/>
  <c r="FM33" i="16"/>
  <c r="FA31" i="16"/>
  <c r="FL31" i="16"/>
  <c r="FM26" i="16"/>
  <c r="FC26" i="16"/>
  <c r="FM24" i="16"/>
  <c r="FC24" i="16"/>
  <c r="FC22" i="16"/>
  <c r="FM22" i="16"/>
  <c r="FM29" i="16"/>
  <c r="FA32" i="16"/>
  <c r="FL32" i="16"/>
  <c r="FA28" i="16"/>
  <c r="FL28" i="16"/>
  <c r="FC27" i="16"/>
  <c r="FM27" i="16"/>
  <c r="FA26" i="16"/>
  <c r="FL26" i="16"/>
  <c r="FM25" i="16"/>
  <c r="FC25" i="16"/>
  <c r="FA24" i="16"/>
  <c r="FL24" i="16"/>
  <c r="FM23" i="16"/>
  <c r="FC23" i="16"/>
  <c r="FA22" i="16"/>
  <c r="FL22" i="16"/>
  <c r="FM21" i="16"/>
  <c r="FC21" i="16"/>
  <c r="FA20" i="16"/>
  <c r="FL20" i="16"/>
  <c r="FC19" i="16"/>
  <c r="FM19" i="16"/>
  <c r="FA18" i="16"/>
  <c r="FL18" i="16"/>
  <c r="FM17" i="16"/>
  <c r="FC17" i="16"/>
  <c r="FA16" i="16"/>
  <c r="FL16" i="16"/>
  <c r="FM15" i="16"/>
  <c r="FC15" i="16"/>
  <c r="FA14" i="16"/>
  <c r="FL14" i="16"/>
  <c r="FM13" i="16"/>
  <c r="FC13" i="16"/>
  <c r="FA12" i="16"/>
  <c r="FL12" i="16"/>
  <c r="FC11" i="16"/>
  <c r="FM11" i="16"/>
  <c r="FA10" i="16"/>
  <c r="FL10" i="16"/>
  <c r="FM9" i="16"/>
  <c r="FC9" i="16"/>
  <c r="FA8" i="16"/>
  <c r="FL8" i="16"/>
  <c r="FM7" i="16"/>
  <c r="FC7" i="16"/>
  <c r="FA6" i="16"/>
  <c r="FL6" i="16"/>
  <c r="FC5" i="16"/>
  <c r="FM5" i="16"/>
  <c r="FA4" i="16"/>
  <c r="FL4" i="16"/>
  <c r="FC3" i="16"/>
  <c r="FM3" i="16"/>
  <c r="FC31" i="16"/>
  <c r="FM20" i="16"/>
  <c r="FC20" i="16"/>
  <c r="FA19" i="16"/>
  <c r="FL19" i="16"/>
  <c r="FM18" i="16"/>
  <c r="FC18" i="16"/>
  <c r="FA17" i="16"/>
  <c r="FL17" i="16"/>
  <c r="FM16" i="16"/>
  <c r="FC16" i="16"/>
  <c r="FA15" i="16"/>
  <c r="FL15" i="16"/>
  <c r="FC14" i="16"/>
  <c r="FM14" i="16"/>
  <c r="FA13" i="16"/>
  <c r="FL13" i="16"/>
  <c r="FM12" i="16"/>
  <c r="FC12" i="16"/>
  <c r="FA11" i="16"/>
  <c r="FL11" i="16"/>
  <c r="FM10" i="16"/>
  <c r="FC10" i="16"/>
  <c r="FA9" i="16"/>
  <c r="FL9" i="16"/>
  <c r="FM8" i="16"/>
  <c r="FC8" i="16"/>
  <c r="FA7" i="16"/>
  <c r="FL7" i="16"/>
  <c r="FC6" i="16"/>
  <c r="FM6" i="16"/>
  <c r="FA5" i="16"/>
  <c r="FL5" i="16"/>
  <c r="FM4" i="16"/>
  <c r="FC4" i="16"/>
  <c r="FL3" i="16"/>
  <c r="FA3" i="16"/>
  <c r="FL30" i="16"/>
  <c r="EY54" i="13" l="1"/>
  <c r="EW54" i="13"/>
  <c r="EU54" i="13"/>
  <c r="ES54" i="13"/>
  <c r="EQ54" i="13"/>
  <c r="EO54" i="13"/>
  <c r="EM54" i="13"/>
  <c r="EK54" i="13"/>
  <c r="EI54" i="13"/>
  <c r="EG54" i="13"/>
  <c r="EE54" i="13"/>
  <c r="EC54" i="13"/>
  <c r="EA54" i="13"/>
  <c r="DY54" i="13"/>
  <c r="DW54" i="13"/>
  <c r="DU54" i="13"/>
  <c r="DS54" i="13"/>
  <c r="DQ54" i="13"/>
  <c r="DO54" i="13"/>
  <c r="DM54" i="13"/>
  <c r="DK54" i="13"/>
  <c r="DI54" i="13"/>
  <c r="DG54" i="13"/>
  <c r="DE54" i="13"/>
  <c r="DC54" i="13"/>
  <c r="DA54" i="13"/>
  <c r="CY54" i="13"/>
  <c r="CW54" i="13"/>
  <c r="CU54" i="13"/>
  <c r="CS54" i="13"/>
  <c r="CQ54" i="13"/>
  <c r="CO54" i="13"/>
  <c r="CM54" i="13"/>
  <c r="CK54" i="13"/>
  <c r="CI54" i="13"/>
  <c r="CG54" i="13"/>
  <c r="CE54" i="13"/>
  <c r="CC54" i="13"/>
  <c r="CA54" i="13"/>
  <c r="BY54" i="13"/>
  <c r="BW54" i="13"/>
  <c r="BU54" i="13"/>
  <c r="BS54" i="13"/>
  <c r="BQ54" i="13"/>
  <c r="BO54" i="13"/>
  <c r="BM54" i="13"/>
  <c r="BK54" i="13"/>
  <c r="BI54" i="13"/>
  <c r="BG54" i="13"/>
  <c r="BE54" i="13"/>
  <c r="BC54" i="13"/>
  <c r="BA54" i="13"/>
  <c r="AY54" i="13"/>
  <c r="AW54" i="13"/>
  <c r="AU54" i="13"/>
  <c r="AS54" i="13"/>
  <c r="AQ54" i="13"/>
  <c r="AO54" i="13"/>
  <c r="AM54" i="13"/>
  <c r="AK54" i="13"/>
  <c r="AI54" i="13"/>
  <c r="AG54" i="13"/>
  <c r="AE54" i="13"/>
  <c r="AC54" i="13"/>
  <c r="AA54" i="13"/>
  <c r="Y54" i="13"/>
  <c r="EY52" i="13"/>
  <c r="EW52" i="13"/>
  <c r="EW57" i="13" s="1"/>
  <c r="EU52" i="13"/>
  <c r="EU57" i="13" s="1"/>
  <c r="ES52" i="13"/>
  <c r="EQ52" i="13"/>
  <c r="EO52" i="13"/>
  <c r="EO57" i="13" s="1"/>
  <c r="EM52" i="13"/>
  <c r="EM57" i="13" s="1"/>
  <c r="EK52" i="13"/>
  <c r="EI52" i="13"/>
  <c r="EG52" i="13"/>
  <c r="EG57" i="13" s="1"/>
  <c r="EE52" i="13"/>
  <c r="EE57" i="13" s="1"/>
  <c r="EC52" i="13"/>
  <c r="EA52" i="13"/>
  <c r="DY52" i="13"/>
  <c r="DY57" i="13" s="1"/>
  <c r="DW52" i="13"/>
  <c r="DW57" i="13" s="1"/>
  <c r="DU52" i="13"/>
  <c r="DS52" i="13"/>
  <c r="DQ52" i="13"/>
  <c r="DQ57" i="13" s="1"/>
  <c r="DO52" i="13"/>
  <c r="DO57" i="13" s="1"/>
  <c r="DM52" i="13"/>
  <c r="DK52" i="13"/>
  <c r="DI52" i="13"/>
  <c r="DI57" i="13" s="1"/>
  <c r="DG52" i="13"/>
  <c r="DG57" i="13" s="1"/>
  <c r="DE52" i="13"/>
  <c r="DC52" i="13"/>
  <c r="DA52" i="13"/>
  <c r="DA57" i="13" s="1"/>
  <c r="CY52" i="13"/>
  <c r="CY57" i="13" s="1"/>
  <c r="CW52" i="13"/>
  <c r="CU52" i="13"/>
  <c r="CS52" i="13"/>
  <c r="CS57" i="13" s="1"/>
  <c r="CQ52" i="13"/>
  <c r="CQ57" i="13" s="1"/>
  <c r="CO52" i="13"/>
  <c r="CM52" i="13"/>
  <c r="CK52" i="13"/>
  <c r="CK57" i="13" s="1"/>
  <c r="CI52" i="13"/>
  <c r="CI57" i="13" s="1"/>
  <c r="CG52" i="13"/>
  <c r="CE52" i="13"/>
  <c r="CE57" i="13" s="1"/>
  <c r="CC52" i="13"/>
  <c r="CC57" i="13" s="1"/>
  <c r="CA52" i="13"/>
  <c r="BY52" i="13"/>
  <c r="BY57" i="13" s="1"/>
  <c r="BW52" i="13"/>
  <c r="BW57" i="13" s="1"/>
  <c r="BU52" i="13"/>
  <c r="BS52" i="13"/>
  <c r="BQ52" i="13"/>
  <c r="BQ57" i="13" s="1"/>
  <c r="BO52" i="13"/>
  <c r="BO57" i="13" s="1"/>
  <c r="BM52" i="13"/>
  <c r="BK52" i="13"/>
  <c r="BI52" i="13"/>
  <c r="BI57" i="13" s="1"/>
  <c r="BG52" i="13"/>
  <c r="BG57" i="13" s="1"/>
  <c r="BE52" i="13"/>
  <c r="BC52" i="13"/>
  <c r="BA52" i="13"/>
  <c r="BA57" i="13" s="1"/>
  <c r="AY52" i="13"/>
  <c r="AW52" i="13"/>
  <c r="AU52" i="13"/>
  <c r="AU57" i="13" s="1"/>
  <c r="AS52" i="13"/>
  <c r="AS57" i="13" s="1"/>
  <c r="AQ52" i="13"/>
  <c r="AO52" i="13"/>
  <c r="AM52" i="13"/>
  <c r="AM57" i="13" s="1"/>
  <c r="AK52" i="13"/>
  <c r="AK57" i="13" s="1"/>
  <c r="AI52" i="13"/>
  <c r="AG52" i="13"/>
  <c r="AE52" i="13"/>
  <c r="AE57" i="13" s="1"/>
  <c r="AC52" i="13"/>
  <c r="AC57" i="13" s="1"/>
  <c r="AA52" i="13"/>
  <c r="GA18" i="16" l="1"/>
  <c r="GA42" i="16"/>
  <c r="GB8" i="16"/>
  <c r="GB24" i="16"/>
  <c r="GB32" i="16"/>
  <c r="GC6" i="16"/>
  <c r="GC30" i="16"/>
  <c r="GC38" i="16"/>
  <c r="GC40" i="16"/>
  <c r="EW50" i="13"/>
  <c r="G20" i="19" s="1"/>
  <c r="J20" i="19" s="1"/>
  <c r="Y57" i="13"/>
  <c r="AG57" i="13"/>
  <c r="AO57" i="13"/>
  <c r="AW57" i="13"/>
  <c r="BC57" i="13"/>
  <c r="BK57" i="13"/>
  <c r="BS57" i="13"/>
  <c r="CM57" i="13"/>
  <c r="CU57" i="13"/>
  <c r="DC57" i="13"/>
  <c r="DK57" i="13"/>
  <c r="DS57" i="13"/>
  <c r="EA57" i="13"/>
  <c r="EI57" i="13"/>
  <c r="EQ57" i="13"/>
  <c r="EY57" i="13"/>
  <c r="FX3" i="16" s="1"/>
  <c r="EY50" i="13"/>
  <c r="G19" i="19" s="1"/>
  <c r="J19" i="19" s="1"/>
  <c r="AA57" i="13"/>
  <c r="AI57" i="13"/>
  <c r="AQ57" i="13"/>
  <c r="AY57" i="13"/>
  <c r="BE57" i="13"/>
  <c r="BM57" i="13"/>
  <c r="BU57" i="13"/>
  <c r="CA57" i="13"/>
  <c r="CG57" i="13"/>
  <c r="CO57" i="13"/>
  <c r="CW57" i="13"/>
  <c r="DE57" i="13"/>
  <c r="DM57" i="13"/>
  <c r="DU57" i="13"/>
  <c r="EC57" i="13"/>
  <c r="EK57" i="13"/>
  <c r="GC14" i="16" s="1"/>
  <c r="ES57" i="13"/>
  <c r="FY34" i="16" l="1"/>
  <c r="GC27" i="16"/>
  <c r="GC10" i="16"/>
  <c r="GC32" i="16"/>
  <c r="GC8" i="16"/>
  <c r="GB26" i="16"/>
  <c r="GA44" i="16"/>
  <c r="GA20" i="16"/>
  <c r="FZ32" i="16"/>
  <c r="FZ8" i="16"/>
  <c r="FY28" i="16"/>
  <c r="FY4" i="16"/>
  <c r="FX24" i="16"/>
  <c r="FX2" i="16"/>
  <c r="GC21" i="16"/>
  <c r="GB41" i="16"/>
  <c r="GB17" i="16"/>
  <c r="GA37" i="16"/>
  <c r="GA13" i="16"/>
  <c r="FZ33" i="16"/>
  <c r="FZ9" i="16"/>
  <c r="FY29" i="16"/>
  <c r="FY5" i="16"/>
  <c r="FX25" i="16"/>
  <c r="FZ6" i="16"/>
  <c r="GB39" i="16"/>
  <c r="FZ31" i="16"/>
  <c r="FX23" i="16"/>
  <c r="GC4" i="16"/>
  <c r="GB22" i="16"/>
  <c r="GA40" i="16"/>
  <c r="GA16" i="16"/>
  <c r="FZ28" i="16"/>
  <c r="FZ4" i="16"/>
  <c r="FY24" i="16"/>
  <c r="FX44" i="16"/>
  <c r="FX20" i="16"/>
  <c r="GC41" i="16"/>
  <c r="GC17" i="16"/>
  <c r="GB37" i="16"/>
  <c r="GB13" i="16"/>
  <c r="GA33" i="16"/>
  <c r="GA9" i="16"/>
  <c r="FZ29" i="16"/>
  <c r="FZ5" i="16"/>
  <c r="FY25" i="16"/>
  <c r="FY2" i="16"/>
  <c r="FX21" i="16"/>
  <c r="FY26" i="16"/>
  <c r="GB15" i="16"/>
  <c r="FZ7" i="16"/>
  <c r="GC28" i="16"/>
  <c r="GC26" i="16"/>
  <c r="GB44" i="16"/>
  <c r="GB20" i="16"/>
  <c r="GA38" i="16"/>
  <c r="GA14" i="16"/>
  <c r="FZ26" i="16"/>
  <c r="FZ40" i="16"/>
  <c r="FY22" i="16"/>
  <c r="FX42" i="16"/>
  <c r="FX18" i="16"/>
  <c r="GC39" i="16"/>
  <c r="GC15" i="16"/>
  <c r="GB35" i="16"/>
  <c r="GB11" i="16"/>
  <c r="GA31" i="16"/>
  <c r="GA7" i="16"/>
  <c r="FZ27" i="16"/>
  <c r="FZ3" i="16"/>
  <c r="FY23" i="16"/>
  <c r="FX43" i="16"/>
  <c r="FX19" i="16"/>
  <c r="FX22" i="16"/>
  <c r="GA35" i="16"/>
  <c r="FY27" i="16"/>
  <c r="GC24" i="16"/>
  <c r="GB42" i="16"/>
  <c r="GB18" i="16"/>
  <c r="GA36" i="16"/>
  <c r="GA12" i="16"/>
  <c r="FZ24" i="16"/>
  <c r="FY44" i="16"/>
  <c r="FY20" i="16"/>
  <c r="FX40" i="16"/>
  <c r="FX16" i="16"/>
  <c r="GC37" i="16"/>
  <c r="GC13" i="16"/>
  <c r="GB33" i="16"/>
  <c r="GB9" i="16"/>
  <c r="GA29" i="16"/>
  <c r="GA5" i="16"/>
  <c r="FZ25" i="16"/>
  <c r="FZ2" i="16"/>
  <c r="FY21" i="16"/>
  <c r="FX41" i="16"/>
  <c r="FX17" i="16"/>
  <c r="FZ30" i="16"/>
  <c r="GC19" i="16"/>
  <c r="GA11" i="16"/>
  <c r="FY3" i="16"/>
  <c r="GC22" i="16"/>
  <c r="GB40" i="16"/>
  <c r="GB16" i="16"/>
  <c r="GA34" i="16"/>
  <c r="GA10" i="16"/>
  <c r="FZ22" i="16"/>
  <c r="FY42" i="16"/>
  <c r="FY18" i="16"/>
  <c r="FX38" i="16"/>
  <c r="FX14" i="16"/>
  <c r="GC35" i="16"/>
  <c r="GC11" i="16"/>
  <c r="GB31" i="16"/>
  <c r="GB7" i="16"/>
  <c r="GA27" i="16"/>
  <c r="GA3" i="16"/>
  <c r="FZ23" i="16"/>
  <c r="FY43" i="16"/>
  <c r="FY19" i="16"/>
  <c r="FX39" i="16"/>
  <c r="FX15" i="16"/>
  <c r="FZ44" i="16"/>
  <c r="GC44" i="16"/>
  <c r="GB38" i="16"/>
  <c r="GB14" i="16"/>
  <c r="GA32" i="16"/>
  <c r="GA8" i="16"/>
  <c r="FZ20" i="16"/>
  <c r="FY40" i="16"/>
  <c r="FY16" i="16"/>
  <c r="FX36" i="16"/>
  <c r="FX12" i="16"/>
  <c r="GC33" i="16"/>
  <c r="GC9" i="16"/>
  <c r="GB29" i="16"/>
  <c r="GB5" i="16"/>
  <c r="GA25" i="16"/>
  <c r="GA2" i="16"/>
  <c r="FZ21" i="16"/>
  <c r="FY41" i="16"/>
  <c r="FY17" i="16"/>
  <c r="FX37" i="16"/>
  <c r="FX13" i="16"/>
  <c r="GC43" i="16"/>
  <c r="GC20" i="16"/>
  <c r="GC42" i="16"/>
  <c r="GC18" i="16"/>
  <c r="GB36" i="16"/>
  <c r="GB12" i="16"/>
  <c r="GA30" i="16"/>
  <c r="GA6" i="16"/>
  <c r="FZ18" i="16"/>
  <c r="FY38" i="16"/>
  <c r="FY14" i="16"/>
  <c r="FX34" i="16"/>
  <c r="FX10" i="16"/>
  <c r="GC31" i="16"/>
  <c r="GC7" i="16"/>
  <c r="GB27" i="16"/>
  <c r="GB3" i="16"/>
  <c r="GA23" i="16"/>
  <c r="FZ43" i="16"/>
  <c r="FZ19" i="16"/>
  <c r="FY39" i="16"/>
  <c r="FY15" i="16"/>
  <c r="FX35" i="16"/>
  <c r="FX11" i="16"/>
  <c r="GC16" i="16"/>
  <c r="GB34" i="16"/>
  <c r="GB10" i="16"/>
  <c r="GA28" i="16"/>
  <c r="GA4" i="16"/>
  <c r="FZ16" i="16"/>
  <c r="FY36" i="16"/>
  <c r="FY12" i="16"/>
  <c r="FX32" i="16"/>
  <c r="FX8" i="16"/>
  <c r="GC29" i="16"/>
  <c r="GC5" i="16"/>
  <c r="GB25" i="16"/>
  <c r="GB2" i="16"/>
  <c r="GA21" i="16"/>
  <c r="FZ41" i="16"/>
  <c r="FZ17" i="16"/>
  <c r="FY37" i="16"/>
  <c r="FY13" i="16"/>
  <c r="FX33" i="16"/>
  <c r="FX9" i="16"/>
  <c r="FX6" i="16"/>
  <c r="GB23" i="16"/>
  <c r="GA43" i="16"/>
  <c r="GA19" i="16"/>
  <c r="FZ39" i="16"/>
  <c r="FZ15" i="16"/>
  <c r="FY35" i="16"/>
  <c r="FY11" i="16"/>
  <c r="FX31" i="16"/>
  <c r="FX7" i="16"/>
  <c r="FZ38" i="16"/>
  <c r="FY10" i="16"/>
  <c r="GC3" i="16"/>
  <c r="GC36" i="16"/>
  <c r="GC12" i="16"/>
  <c r="GB30" i="16"/>
  <c r="GB6" i="16"/>
  <c r="GA24" i="16"/>
  <c r="FZ36" i="16"/>
  <c r="FZ12" i="16"/>
  <c r="FY32" i="16"/>
  <c r="FY8" i="16"/>
  <c r="FX28" i="16"/>
  <c r="FX4" i="16"/>
  <c r="GC25" i="16"/>
  <c r="GC2" i="16"/>
  <c r="GB21" i="16"/>
  <c r="GA41" i="16"/>
  <c r="GA17" i="16"/>
  <c r="FZ37" i="16"/>
  <c r="FZ13" i="16"/>
  <c r="FY33" i="16"/>
  <c r="FY9" i="16"/>
  <c r="FX29" i="16"/>
  <c r="FX5" i="16"/>
  <c r="GA26" i="16"/>
  <c r="FZ14" i="16"/>
  <c r="FX30" i="16"/>
  <c r="GC34" i="16"/>
  <c r="GB28" i="16"/>
  <c r="GB4" i="16"/>
  <c r="GA22" i="16"/>
  <c r="FZ34" i="16"/>
  <c r="FZ10" i="16"/>
  <c r="FY30" i="16"/>
  <c r="FY6" i="16"/>
  <c r="FX26" i="16"/>
  <c r="FZ42" i="16"/>
  <c r="GC23" i="16"/>
  <c r="GB43" i="16"/>
  <c r="GB19" i="16"/>
  <c r="GA39" i="16"/>
  <c r="GA15" i="16"/>
  <c r="FZ35" i="16"/>
  <c r="FZ11" i="16"/>
  <c r="FY31" i="16"/>
  <c r="FY7" i="16"/>
  <c r="FX27" i="16"/>
  <c r="EY44" i="13"/>
  <c r="EY43" i="13"/>
  <c r="EY42" i="13"/>
  <c r="EY41" i="13"/>
  <c r="EY40" i="13"/>
  <c r="EY39" i="13"/>
  <c r="EY38" i="13"/>
  <c r="EY37" i="13"/>
  <c r="EY36" i="13"/>
  <c r="EY35" i="13"/>
  <c r="EY34" i="13"/>
  <c r="EY33" i="13"/>
  <c r="EY32" i="13"/>
  <c r="EY31" i="13"/>
  <c r="EY30" i="13"/>
  <c r="EY29" i="13"/>
  <c r="EY28" i="13"/>
  <c r="EY27" i="13"/>
  <c r="EY25" i="13"/>
  <c r="EY24" i="13"/>
  <c r="EY22" i="13"/>
  <c r="EY20" i="13"/>
  <c r="EY19" i="13"/>
  <c r="EY18" i="13"/>
  <c r="EY17" i="13"/>
  <c r="EY16" i="13"/>
  <c r="EY15" i="13"/>
  <c r="EY13" i="13"/>
  <c r="EY12" i="13"/>
  <c r="EY10" i="13"/>
  <c r="EY9" i="13"/>
  <c r="EY6" i="13"/>
  <c r="EY4" i="13"/>
  <c r="EY3" i="13"/>
  <c r="EY2" i="13"/>
  <c r="EW44" i="13"/>
  <c r="EW43" i="13"/>
  <c r="EW42" i="13"/>
  <c r="EW41" i="13"/>
  <c r="EW40" i="13"/>
  <c r="EW39" i="13"/>
  <c r="EW38" i="13"/>
  <c r="EW37" i="13"/>
  <c r="EW36" i="13"/>
  <c r="EW35" i="13"/>
  <c r="EW34" i="13"/>
  <c r="EW33" i="13"/>
  <c r="EW32" i="13"/>
  <c r="EW31" i="13"/>
  <c r="EW30" i="13"/>
  <c r="EW29" i="13"/>
  <c r="EW28" i="13"/>
  <c r="EW27" i="13"/>
  <c r="EW26" i="13"/>
  <c r="EW25" i="13"/>
  <c r="EW24" i="13"/>
  <c r="EW22" i="13"/>
  <c r="EW20" i="13"/>
  <c r="EW19" i="13"/>
  <c r="EW18" i="13"/>
  <c r="EW17" i="13"/>
  <c r="EW16" i="13"/>
  <c r="EW15" i="13"/>
  <c r="EW14" i="13"/>
  <c r="EW13" i="13"/>
  <c r="EW12" i="13"/>
  <c r="EW10" i="13"/>
  <c r="EW9" i="13"/>
  <c r="EW8" i="13"/>
  <c r="EW7" i="13"/>
  <c r="EW6" i="13"/>
  <c r="EW4" i="13"/>
  <c r="EW2" i="13"/>
  <c r="EU44" i="13"/>
  <c r="EU43" i="13"/>
  <c r="EU42" i="13"/>
  <c r="EU41" i="13"/>
  <c r="EU40" i="13"/>
  <c r="EU39" i="13"/>
  <c r="EU38" i="13"/>
  <c r="EU37" i="13"/>
  <c r="EU36" i="13"/>
  <c r="EU35" i="13"/>
  <c r="EU34" i="13"/>
  <c r="EU33" i="13"/>
  <c r="EU32" i="13"/>
  <c r="EU31" i="13"/>
  <c r="EU28" i="13"/>
  <c r="EU27" i="13"/>
  <c r="EU25" i="13"/>
  <c r="EU24" i="13"/>
  <c r="EU22" i="13"/>
  <c r="EU20" i="13"/>
  <c r="EU19" i="13"/>
  <c r="EU18" i="13"/>
  <c r="EU17" i="13"/>
  <c r="EU16" i="13"/>
  <c r="EU15" i="13"/>
  <c r="EU14" i="13"/>
  <c r="EU13" i="13"/>
  <c r="EU12" i="13"/>
  <c r="EU10" i="13"/>
  <c r="EU9" i="13"/>
  <c r="EU8" i="13"/>
  <c r="EU7" i="13"/>
  <c r="EU6" i="13"/>
  <c r="EU4" i="13"/>
  <c r="EU3" i="13"/>
  <c r="EU2" i="13"/>
  <c r="ES44" i="13"/>
  <c r="ES43" i="13"/>
  <c r="ES42" i="13"/>
  <c r="ES41" i="13"/>
  <c r="ES40" i="13"/>
  <c r="ES39" i="13"/>
  <c r="ES38" i="13"/>
  <c r="ES37" i="13"/>
  <c r="ES36" i="13"/>
  <c r="ES35" i="13"/>
  <c r="ES34" i="13"/>
  <c r="ES33" i="13"/>
  <c r="ES32" i="13"/>
  <c r="ES31" i="13"/>
  <c r="ES30" i="13"/>
  <c r="ES29" i="13"/>
  <c r="ES28" i="13"/>
  <c r="ES27" i="13"/>
  <c r="ES26" i="13"/>
  <c r="ES25" i="13"/>
  <c r="ES24" i="13"/>
  <c r="ES22" i="13"/>
  <c r="ES20" i="13"/>
  <c r="ES19" i="13"/>
  <c r="ES18" i="13"/>
  <c r="ES17" i="13"/>
  <c r="ES15" i="13"/>
  <c r="ES14" i="13"/>
  <c r="ES13" i="13"/>
  <c r="ES12" i="13"/>
  <c r="ES10" i="13"/>
  <c r="ES9" i="13"/>
  <c r="ES8" i="13"/>
  <c r="ES7" i="13"/>
  <c r="ES6" i="13"/>
  <c r="ES4" i="13"/>
  <c r="ES3" i="13"/>
  <c r="ES2" i="13"/>
  <c r="EQ44" i="13"/>
  <c r="EQ43" i="13"/>
  <c r="EQ42" i="13"/>
  <c r="EQ41" i="13"/>
  <c r="EQ40" i="13"/>
  <c r="EQ39" i="13"/>
  <c r="EQ38" i="13"/>
  <c r="EQ37" i="13"/>
  <c r="EQ36" i="13"/>
  <c r="EQ35" i="13"/>
  <c r="EQ34" i="13"/>
  <c r="EQ33" i="13"/>
  <c r="EQ32" i="13"/>
  <c r="EQ31" i="13"/>
  <c r="EQ30" i="13"/>
  <c r="EQ29" i="13"/>
  <c r="EQ28" i="13"/>
  <c r="EQ27" i="13"/>
  <c r="EQ26" i="13"/>
  <c r="EQ25" i="13"/>
  <c r="EQ24" i="13"/>
  <c r="EQ22" i="13"/>
  <c r="EQ20" i="13"/>
  <c r="EQ19" i="13"/>
  <c r="EQ18" i="13"/>
  <c r="EQ17" i="13"/>
  <c r="EQ16" i="13"/>
  <c r="EQ15" i="13"/>
  <c r="EQ14" i="13"/>
  <c r="EQ13" i="13"/>
  <c r="EQ12" i="13"/>
  <c r="EQ11" i="13"/>
  <c r="EQ10" i="13"/>
  <c r="EQ9" i="13"/>
  <c r="EQ8" i="13"/>
  <c r="EQ7" i="13"/>
  <c r="EQ6" i="13"/>
  <c r="EQ4" i="13"/>
  <c r="EQ3" i="13"/>
  <c r="EQ2" i="13"/>
  <c r="EO44" i="13"/>
  <c r="EO43" i="13"/>
  <c r="EO42" i="13"/>
  <c r="EO41" i="13"/>
  <c r="EO40" i="13"/>
  <c r="EO39" i="13"/>
  <c r="EO38" i="13"/>
  <c r="EO37" i="13"/>
  <c r="EO36" i="13"/>
  <c r="EO35" i="13"/>
  <c r="EO34" i="13"/>
  <c r="EO33" i="13"/>
  <c r="EO32" i="13"/>
  <c r="EO31" i="13"/>
  <c r="EO30" i="13"/>
  <c r="EO29" i="13"/>
  <c r="EO28" i="13"/>
  <c r="EO27" i="13"/>
  <c r="EO25" i="13"/>
  <c r="EO24" i="13"/>
  <c r="EO22" i="13"/>
  <c r="EO20" i="13"/>
  <c r="EO19" i="13"/>
  <c r="EO18" i="13"/>
  <c r="EO17" i="13"/>
  <c r="EO16" i="13"/>
  <c r="EO15" i="13"/>
  <c r="EO14" i="13"/>
  <c r="EO13" i="13"/>
  <c r="EO12" i="13"/>
  <c r="EO10" i="13"/>
  <c r="EO9" i="13"/>
  <c r="EO7" i="13"/>
  <c r="EO6" i="13"/>
  <c r="EO5" i="13"/>
  <c r="EO4" i="13"/>
  <c r="EO3" i="13"/>
  <c r="EO2" i="13"/>
  <c r="EM44" i="13"/>
  <c r="EM43" i="13"/>
  <c r="EM42" i="13"/>
  <c r="EM41" i="13"/>
  <c r="EM40" i="13"/>
  <c r="EM39" i="13"/>
  <c r="EM38" i="13"/>
  <c r="EM37" i="13"/>
  <c r="EM36" i="13"/>
  <c r="EM35" i="13"/>
  <c r="EM34" i="13"/>
  <c r="EM33" i="13"/>
  <c r="EM32" i="13"/>
  <c r="EM31" i="13"/>
  <c r="EM30" i="13"/>
  <c r="EM29" i="13"/>
  <c r="EM28" i="13"/>
  <c r="EM27" i="13"/>
  <c r="EM26" i="13"/>
  <c r="EM25" i="13"/>
  <c r="EM24" i="13"/>
  <c r="EM22" i="13"/>
  <c r="EM20" i="13"/>
  <c r="EM19" i="13"/>
  <c r="EM18" i="13"/>
  <c r="EM17" i="13"/>
  <c r="EM16" i="13"/>
  <c r="EM15" i="13"/>
  <c r="EM14" i="13"/>
  <c r="EM13" i="13"/>
  <c r="EM12" i="13"/>
  <c r="EM10" i="13"/>
  <c r="EM9" i="13"/>
  <c r="EM8" i="13"/>
  <c r="EM7" i="13"/>
  <c r="EM6" i="13"/>
  <c r="EM5" i="13"/>
  <c r="EM4" i="13"/>
  <c r="EM2" i="13"/>
  <c r="EK44" i="13"/>
  <c r="EK43" i="13"/>
  <c r="EK42" i="13"/>
  <c r="EK41" i="13"/>
  <c r="EK40" i="13"/>
  <c r="EK39" i="13"/>
  <c r="EK38" i="13"/>
  <c r="EK37" i="13"/>
  <c r="EK36" i="13"/>
  <c r="EK35" i="13"/>
  <c r="EK34" i="13"/>
  <c r="EK33" i="13"/>
  <c r="EK32" i="13"/>
  <c r="EK31" i="13"/>
  <c r="EK30" i="13"/>
  <c r="EK29" i="13"/>
  <c r="EK28" i="13"/>
  <c r="EK27" i="13"/>
  <c r="EK26" i="13"/>
  <c r="EK25" i="13"/>
  <c r="EK24" i="13"/>
  <c r="EK22" i="13"/>
  <c r="EK20" i="13"/>
  <c r="EK19" i="13"/>
  <c r="EK18" i="13"/>
  <c r="EK17" i="13"/>
  <c r="EK16" i="13"/>
  <c r="EK15" i="13"/>
  <c r="EK14" i="13"/>
  <c r="EK13" i="13"/>
  <c r="EK12" i="13"/>
  <c r="EK11" i="13"/>
  <c r="EK10" i="13"/>
  <c r="EK9" i="13"/>
  <c r="EK7" i="13"/>
  <c r="EK6" i="13"/>
  <c r="EK5" i="13"/>
  <c r="EK4" i="13"/>
  <c r="EK3" i="13"/>
  <c r="EK2" i="13"/>
  <c r="EI44" i="13"/>
  <c r="EI43" i="13"/>
  <c r="EI42" i="13"/>
  <c r="EI41" i="13"/>
  <c r="EI40" i="13"/>
  <c r="EI39" i="13"/>
  <c r="EI38" i="13"/>
  <c r="EI37" i="13"/>
  <c r="EI36" i="13"/>
  <c r="EI35" i="13"/>
  <c r="EI34" i="13"/>
  <c r="EI33" i="13"/>
  <c r="EI32" i="13"/>
  <c r="EI31" i="13"/>
  <c r="EI30" i="13"/>
  <c r="EI29" i="13"/>
  <c r="EI28" i="13"/>
  <c r="EI27" i="13"/>
  <c r="EI26" i="13"/>
  <c r="EI25" i="13"/>
  <c r="EI24" i="13"/>
  <c r="EI22" i="13"/>
  <c r="EI20" i="13"/>
  <c r="EI19" i="13"/>
  <c r="EI18" i="13"/>
  <c r="EI17" i="13"/>
  <c r="EI16" i="13"/>
  <c r="EI15" i="13"/>
  <c r="EI14" i="13"/>
  <c r="EI13" i="13"/>
  <c r="EI12" i="13"/>
  <c r="EI10" i="13"/>
  <c r="EI9" i="13"/>
  <c r="EI8" i="13"/>
  <c r="EI7" i="13"/>
  <c r="EI6" i="13"/>
  <c r="EI5" i="13"/>
  <c r="EI4" i="13"/>
  <c r="EI3" i="13"/>
  <c r="EI2" i="13"/>
  <c r="EG44" i="13"/>
  <c r="EG43" i="13"/>
  <c r="EG42" i="13"/>
  <c r="EG41" i="13"/>
  <c r="EG40" i="13"/>
  <c r="EG39" i="13"/>
  <c r="EG38" i="13"/>
  <c r="EG37" i="13"/>
  <c r="EG36" i="13"/>
  <c r="EG35" i="13"/>
  <c r="EG34" i="13"/>
  <c r="EG33" i="13"/>
  <c r="EG32" i="13"/>
  <c r="EG31" i="13"/>
  <c r="EG30" i="13"/>
  <c r="EG29" i="13"/>
  <c r="EG28" i="13"/>
  <c r="EG27" i="13"/>
  <c r="EG26" i="13"/>
  <c r="EG25" i="13"/>
  <c r="EG24" i="13"/>
  <c r="EG22" i="13"/>
  <c r="EG20" i="13"/>
  <c r="EG19" i="13"/>
  <c r="EG18" i="13"/>
  <c r="EG17" i="13"/>
  <c r="EG16" i="13"/>
  <c r="EG15" i="13"/>
  <c r="EG14" i="13"/>
  <c r="EG13" i="13"/>
  <c r="EG12" i="13"/>
  <c r="EG10" i="13"/>
  <c r="EG9" i="13"/>
  <c r="EG6" i="13"/>
  <c r="EG4" i="13"/>
  <c r="EG2" i="13"/>
  <c r="EE44" i="13"/>
  <c r="EE43" i="13"/>
  <c r="EE42" i="13"/>
  <c r="EE41" i="13"/>
  <c r="EE40" i="13"/>
  <c r="EE39" i="13"/>
  <c r="EE38" i="13"/>
  <c r="EE37" i="13"/>
  <c r="EE36" i="13"/>
  <c r="EE35" i="13"/>
  <c r="EE34" i="13"/>
  <c r="EE33" i="13"/>
  <c r="EE32" i="13"/>
  <c r="EE31" i="13"/>
  <c r="EE30" i="13"/>
  <c r="EE29" i="13"/>
  <c r="EE28" i="13"/>
  <c r="EE27" i="13"/>
  <c r="EE25" i="13"/>
  <c r="EE24" i="13"/>
  <c r="EE22" i="13"/>
  <c r="EE20" i="13"/>
  <c r="EE19" i="13"/>
  <c r="EE18" i="13"/>
  <c r="EE17" i="13"/>
  <c r="EE16" i="13"/>
  <c r="EE15" i="13"/>
  <c r="EE14" i="13"/>
  <c r="EE13" i="13"/>
  <c r="EE12" i="13"/>
  <c r="EE11" i="13"/>
  <c r="EE10" i="13"/>
  <c r="EE9" i="13"/>
  <c r="EE8" i="13"/>
  <c r="EE7" i="13"/>
  <c r="EE6" i="13"/>
  <c r="EE5" i="13"/>
  <c r="EE4" i="13"/>
  <c r="EE3" i="13"/>
  <c r="EE2" i="13"/>
  <c r="EC44" i="13"/>
  <c r="EC43" i="13"/>
  <c r="EC42" i="13"/>
  <c r="EC41" i="13"/>
  <c r="EC40" i="13"/>
  <c r="EC39" i="13"/>
  <c r="EC38" i="13"/>
  <c r="EC37" i="13"/>
  <c r="EC36" i="13"/>
  <c r="EC35" i="13"/>
  <c r="EC34" i="13"/>
  <c r="EC33" i="13"/>
  <c r="EC32" i="13"/>
  <c r="EC31" i="13"/>
  <c r="EC30" i="13"/>
  <c r="EC29" i="13"/>
  <c r="EC28" i="13"/>
  <c r="EC27" i="13"/>
  <c r="EC26" i="13"/>
  <c r="EC25" i="13"/>
  <c r="EC24" i="13"/>
  <c r="EC23" i="13"/>
  <c r="EC22" i="13"/>
  <c r="EC20" i="13"/>
  <c r="EC19" i="13"/>
  <c r="EC18" i="13"/>
  <c r="EC17" i="13"/>
  <c r="EC16" i="13"/>
  <c r="EC15" i="13"/>
  <c r="EC14" i="13"/>
  <c r="EC13" i="13"/>
  <c r="EC12" i="13"/>
  <c r="EC10" i="13"/>
  <c r="EC9" i="13"/>
  <c r="EC8" i="13"/>
  <c r="EC7" i="13"/>
  <c r="EC6" i="13"/>
  <c r="EC5" i="13"/>
  <c r="EC4" i="13"/>
  <c r="EC3" i="13"/>
  <c r="EC2" i="13"/>
  <c r="EA44" i="13"/>
  <c r="EA43" i="13"/>
  <c r="EA42" i="13"/>
  <c r="EA41" i="13"/>
  <c r="EA40" i="13"/>
  <c r="EA39" i="13"/>
  <c r="EA38" i="13"/>
  <c r="EA37" i="13"/>
  <c r="EA36" i="13"/>
  <c r="EA35" i="13"/>
  <c r="EA34" i="13"/>
  <c r="EA33" i="13"/>
  <c r="EA32" i="13"/>
  <c r="EA31" i="13"/>
  <c r="EA30" i="13"/>
  <c r="EA29" i="13"/>
  <c r="EA28" i="13"/>
  <c r="EA27" i="13"/>
  <c r="EA25" i="13"/>
  <c r="EA24" i="13"/>
  <c r="EA23" i="13"/>
  <c r="EA22" i="13"/>
  <c r="EA20" i="13"/>
  <c r="EA19" i="13"/>
  <c r="EA18" i="13"/>
  <c r="EA17" i="13"/>
  <c r="EA16" i="13"/>
  <c r="EA15" i="13"/>
  <c r="EA14" i="13"/>
  <c r="EA13" i="13"/>
  <c r="EA12" i="13"/>
  <c r="EA10" i="13"/>
  <c r="EA9" i="13"/>
  <c r="EA7" i="13"/>
  <c r="EA6" i="13"/>
  <c r="EA4" i="13"/>
  <c r="EA2" i="13"/>
  <c r="DY44" i="13"/>
  <c r="DY43" i="13"/>
  <c r="DY42" i="13"/>
  <c r="DY41" i="13"/>
  <c r="DY39" i="13"/>
  <c r="DY38" i="13"/>
  <c r="DY37" i="13"/>
  <c r="DY36" i="13"/>
  <c r="DY35" i="13"/>
  <c r="DY34" i="13"/>
  <c r="DY33" i="13"/>
  <c r="DY32" i="13"/>
  <c r="DY31" i="13"/>
  <c r="DY30" i="13"/>
  <c r="DY29" i="13"/>
  <c r="DY28" i="13"/>
  <c r="DY27" i="13"/>
  <c r="DY25" i="13"/>
  <c r="DY24" i="13"/>
  <c r="DY23" i="13"/>
  <c r="DY22" i="13"/>
  <c r="DY20" i="13"/>
  <c r="DY19" i="13"/>
  <c r="DY18" i="13"/>
  <c r="DY17" i="13"/>
  <c r="DY16" i="13"/>
  <c r="DY15" i="13"/>
  <c r="DY14" i="13"/>
  <c r="DY13" i="13"/>
  <c r="DY12" i="13"/>
  <c r="DY11" i="13"/>
  <c r="DY10" i="13"/>
  <c r="DY6" i="13"/>
  <c r="DY4" i="13"/>
  <c r="DY2" i="13"/>
  <c r="DW44" i="13"/>
  <c r="DW43" i="13"/>
  <c r="DW42" i="13"/>
  <c r="DW41" i="13"/>
  <c r="DW40" i="13"/>
  <c r="DW39" i="13"/>
  <c r="DW38" i="13"/>
  <c r="DW37" i="13"/>
  <c r="DW36" i="13"/>
  <c r="DW35" i="13"/>
  <c r="DW34" i="13"/>
  <c r="DW33" i="13"/>
  <c r="DW32" i="13"/>
  <c r="DW31" i="13"/>
  <c r="DW30" i="13"/>
  <c r="DW29" i="13"/>
  <c r="DW28" i="13"/>
  <c r="DW27" i="13"/>
  <c r="DW25" i="13"/>
  <c r="DW24" i="13"/>
  <c r="DW23" i="13"/>
  <c r="DW22" i="13"/>
  <c r="DW21" i="13"/>
  <c r="DW20" i="13"/>
  <c r="DW19" i="13"/>
  <c r="DW18" i="13"/>
  <c r="DW17" i="13"/>
  <c r="DW16" i="13"/>
  <c r="DW15" i="13"/>
  <c r="DW14" i="13"/>
  <c r="DW13" i="13"/>
  <c r="DW12" i="13"/>
  <c r="DW11" i="13"/>
  <c r="DW10" i="13"/>
  <c r="DW9" i="13"/>
  <c r="DW8" i="13"/>
  <c r="DW6" i="13"/>
  <c r="DW4" i="13"/>
  <c r="DW2" i="13"/>
  <c r="DU44" i="13"/>
  <c r="DU43" i="13"/>
  <c r="DU42" i="13"/>
  <c r="DU41" i="13"/>
  <c r="DU40" i="13"/>
  <c r="DU39" i="13"/>
  <c r="DU38" i="13"/>
  <c r="DU37" i="13"/>
  <c r="DU36" i="13"/>
  <c r="DU35" i="13"/>
  <c r="DU34" i="13"/>
  <c r="DU33" i="13"/>
  <c r="DU32" i="13"/>
  <c r="DU31" i="13"/>
  <c r="DU30" i="13"/>
  <c r="DU29" i="13"/>
  <c r="DU28" i="13"/>
  <c r="DU27" i="13"/>
  <c r="DU26" i="13"/>
  <c r="DU25" i="13"/>
  <c r="DU24" i="13"/>
  <c r="DU23" i="13"/>
  <c r="DU22" i="13"/>
  <c r="DU21" i="13"/>
  <c r="DU20" i="13"/>
  <c r="DU19" i="13"/>
  <c r="DU18" i="13"/>
  <c r="DU17" i="13"/>
  <c r="DU16" i="13"/>
  <c r="DU15" i="13"/>
  <c r="DU14" i="13"/>
  <c r="DU13" i="13"/>
  <c r="DU12" i="13"/>
  <c r="DU10" i="13"/>
  <c r="DU9" i="13"/>
  <c r="DU8" i="13"/>
  <c r="DU7" i="13"/>
  <c r="DU6" i="13"/>
  <c r="DU4" i="13"/>
  <c r="DU3" i="13"/>
  <c r="DU2" i="13"/>
  <c r="DS44" i="13"/>
  <c r="DS43" i="13"/>
  <c r="DS42" i="13"/>
  <c r="DS41" i="13"/>
  <c r="DS40" i="13"/>
  <c r="DS39" i="13"/>
  <c r="DS38" i="13"/>
  <c r="DS37" i="13"/>
  <c r="DS36" i="13"/>
  <c r="DS35" i="13"/>
  <c r="DS34" i="13"/>
  <c r="DS33" i="13"/>
  <c r="DS32" i="13"/>
  <c r="DS31" i="13"/>
  <c r="DS30" i="13"/>
  <c r="DS29" i="13"/>
  <c r="DS28" i="13"/>
  <c r="DS27" i="13"/>
  <c r="DS25" i="13"/>
  <c r="DS24" i="13"/>
  <c r="DS23" i="13"/>
  <c r="DS22" i="13"/>
  <c r="DS21" i="13"/>
  <c r="DS20" i="13"/>
  <c r="DS19" i="13"/>
  <c r="DS18" i="13"/>
  <c r="DS17" i="13"/>
  <c r="DS16" i="13"/>
  <c r="DS15" i="13"/>
  <c r="DS14" i="13"/>
  <c r="DS13" i="13"/>
  <c r="DS11" i="13"/>
  <c r="DS9" i="13"/>
  <c r="DS8" i="13"/>
  <c r="DS6" i="13"/>
  <c r="DS4" i="13"/>
  <c r="DS3" i="13"/>
  <c r="DS2" i="13"/>
  <c r="DQ44" i="13"/>
  <c r="DQ43" i="13"/>
  <c r="DQ42" i="13"/>
  <c r="DQ41" i="13"/>
  <c r="DQ40" i="13"/>
  <c r="DQ39" i="13"/>
  <c r="DQ38" i="13"/>
  <c r="DQ37" i="13"/>
  <c r="DQ36" i="13"/>
  <c r="DQ35" i="13"/>
  <c r="DQ34" i="13"/>
  <c r="DQ33" i="13"/>
  <c r="DQ32" i="13"/>
  <c r="DQ31" i="13"/>
  <c r="DQ30" i="13"/>
  <c r="DQ29" i="13"/>
  <c r="DQ28" i="13"/>
  <c r="DQ27" i="13"/>
  <c r="DQ26" i="13"/>
  <c r="DQ25" i="13"/>
  <c r="DQ24" i="13"/>
  <c r="DQ23" i="13"/>
  <c r="DQ22" i="13"/>
  <c r="DQ21" i="13"/>
  <c r="DQ20" i="13"/>
  <c r="DQ19" i="13"/>
  <c r="DQ18" i="13"/>
  <c r="DQ17" i="13"/>
  <c r="DQ16" i="13"/>
  <c r="DQ15" i="13"/>
  <c r="DQ14" i="13"/>
  <c r="DQ13" i="13"/>
  <c r="DQ12" i="13"/>
  <c r="DQ11" i="13"/>
  <c r="DQ10" i="13"/>
  <c r="DQ9" i="13"/>
  <c r="DQ8" i="13"/>
  <c r="DQ6" i="13"/>
  <c r="DQ4" i="13"/>
  <c r="DQ3" i="13"/>
  <c r="DQ2" i="13"/>
  <c r="DO44" i="13"/>
  <c r="DO43" i="13"/>
  <c r="DO42" i="13"/>
  <c r="DO41" i="13"/>
  <c r="DO40" i="13"/>
  <c r="DO39" i="13"/>
  <c r="DO38" i="13"/>
  <c r="DO37" i="13"/>
  <c r="DO36" i="13"/>
  <c r="DO35" i="13"/>
  <c r="DO34" i="13"/>
  <c r="DO33" i="13"/>
  <c r="DO32" i="13"/>
  <c r="DO31" i="13"/>
  <c r="DO30" i="13"/>
  <c r="DO29" i="13"/>
  <c r="DO28" i="13"/>
  <c r="DO27" i="13"/>
  <c r="DO26" i="13"/>
  <c r="DO25" i="13"/>
  <c r="DO24" i="13"/>
  <c r="DO23" i="13"/>
  <c r="DO22" i="13"/>
  <c r="DO21" i="13"/>
  <c r="DO20" i="13"/>
  <c r="DO19" i="13"/>
  <c r="DO18" i="13"/>
  <c r="DO17" i="13"/>
  <c r="DO16" i="13"/>
  <c r="DO15" i="13"/>
  <c r="DO14" i="13"/>
  <c r="DO13" i="13"/>
  <c r="DO12" i="13"/>
  <c r="DO10" i="13"/>
  <c r="DO9" i="13"/>
  <c r="DO6" i="13"/>
  <c r="DO4" i="13"/>
  <c r="DO3" i="13"/>
  <c r="DO2" i="13"/>
  <c r="DM44" i="13"/>
  <c r="DM43" i="13"/>
  <c r="DM42" i="13"/>
  <c r="DM41" i="13"/>
  <c r="DM40" i="13"/>
  <c r="DM39" i="13"/>
  <c r="DM38" i="13"/>
  <c r="DM37" i="13"/>
  <c r="DM36" i="13"/>
  <c r="DM35" i="13"/>
  <c r="DM34" i="13"/>
  <c r="DM33" i="13"/>
  <c r="DM32" i="13"/>
  <c r="DM31" i="13"/>
  <c r="DM30" i="13"/>
  <c r="DM29" i="13"/>
  <c r="DM28" i="13"/>
  <c r="DM27" i="13"/>
  <c r="DM26" i="13"/>
  <c r="DM25" i="13"/>
  <c r="DM24" i="13"/>
  <c r="DM23" i="13"/>
  <c r="DM22" i="13"/>
  <c r="DM21" i="13"/>
  <c r="DM20" i="13"/>
  <c r="DM19" i="13"/>
  <c r="DM18" i="13"/>
  <c r="DM17" i="13"/>
  <c r="DM16" i="13"/>
  <c r="DM15" i="13"/>
  <c r="DM14" i="13"/>
  <c r="DM13" i="13"/>
  <c r="DM12" i="13"/>
  <c r="DM11" i="13"/>
  <c r="DM10" i="13"/>
  <c r="DM9" i="13"/>
  <c r="DM8" i="13"/>
  <c r="DM7" i="13"/>
  <c r="DM6" i="13"/>
  <c r="DM4" i="13"/>
  <c r="DM3" i="13"/>
  <c r="DM2" i="13"/>
  <c r="DK44" i="13"/>
  <c r="DK43" i="13"/>
  <c r="DK42" i="13"/>
  <c r="DK41" i="13"/>
  <c r="DK40" i="13"/>
  <c r="DK39" i="13"/>
  <c r="DK38" i="13"/>
  <c r="DK37" i="13"/>
  <c r="DK36" i="13"/>
  <c r="DK35" i="13"/>
  <c r="DK34" i="13"/>
  <c r="DK33" i="13"/>
  <c r="DK32" i="13"/>
  <c r="DK31" i="13"/>
  <c r="DK30" i="13"/>
  <c r="DK29" i="13"/>
  <c r="DK28" i="13"/>
  <c r="DK27" i="13"/>
  <c r="DK26" i="13"/>
  <c r="DK25" i="13"/>
  <c r="DK24" i="13"/>
  <c r="DK23" i="13"/>
  <c r="DK22" i="13"/>
  <c r="DK21" i="13"/>
  <c r="DK20" i="13"/>
  <c r="DK19" i="13"/>
  <c r="DK18" i="13"/>
  <c r="DK17" i="13"/>
  <c r="DK16" i="13"/>
  <c r="DK15" i="13"/>
  <c r="DK14" i="13"/>
  <c r="DK13" i="13"/>
  <c r="DK12" i="13"/>
  <c r="DK10" i="13"/>
  <c r="DK9" i="13"/>
  <c r="DK8" i="13"/>
  <c r="DK6" i="13"/>
  <c r="DK4" i="13"/>
  <c r="DK3" i="13"/>
  <c r="DK2" i="13"/>
  <c r="DI44" i="13"/>
  <c r="DI43" i="13"/>
  <c r="DI42" i="13"/>
  <c r="DI41" i="13"/>
  <c r="DI40" i="13"/>
  <c r="DI39" i="13"/>
  <c r="DI38" i="13"/>
  <c r="DI37" i="13"/>
  <c r="DI36" i="13"/>
  <c r="DI35" i="13"/>
  <c r="DI34" i="13"/>
  <c r="DI33" i="13"/>
  <c r="DI32" i="13"/>
  <c r="DI31" i="13"/>
  <c r="DI30" i="13"/>
  <c r="DI29" i="13"/>
  <c r="DI28" i="13"/>
  <c r="DI27" i="13"/>
  <c r="DI26" i="13"/>
  <c r="DI25" i="13"/>
  <c r="DI24" i="13"/>
  <c r="DI23" i="13"/>
  <c r="DI22" i="13"/>
  <c r="DI21" i="13"/>
  <c r="DI20" i="13"/>
  <c r="DI19" i="13"/>
  <c r="DI18" i="13"/>
  <c r="DI17" i="13"/>
  <c r="DI16" i="13"/>
  <c r="DI15" i="13"/>
  <c r="DI14" i="13"/>
  <c r="DI13" i="13"/>
  <c r="DI12" i="13"/>
  <c r="DI10" i="13"/>
  <c r="DI9" i="13"/>
  <c r="DI8" i="13"/>
  <c r="DI6" i="13"/>
  <c r="DI4" i="13"/>
  <c r="DI3" i="13"/>
  <c r="DI2" i="13"/>
  <c r="DG44" i="13"/>
  <c r="DG43" i="13"/>
  <c r="DG42" i="13"/>
  <c r="DG41" i="13"/>
  <c r="DG40" i="13"/>
  <c r="DG39" i="13"/>
  <c r="DG38" i="13"/>
  <c r="DG37" i="13"/>
  <c r="DG36" i="13"/>
  <c r="DG35" i="13"/>
  <c r="DG34" i="13"/>
  <c r="DG33" i="13"/>
  <c r="DG32" i="13"/>
  <c r="DG31" i="13"/>
  <c r="DG30" i="13"/>
  <c r="DG29" i="13"/>
  <c r="DG28" i="13"/>
  <c r="DG27" i="13"/>
  <c r="DG26" i="13"/>
  <c r="DG25" i="13"/>
  <c r="DG24" i="13"/>
  <c r="DG23" i="13"/>
  <c r="DG22" i="13"/>
  <c r="DG21" i="13"/>
  <c r="DG20" i="13"/>
  <c r="DG19" i="13"/>
  <c r="DG18" i="13"/>
  <c r="DG17" i="13"/>
  <c r="DG16" i="13"/>
  <c r="DG15" i="13"/>
  <c r="DG14" i="13"/>
  <c r="DG13" i="13"/>
  <c r="DG12" i="13"/>
  <c r="DG11" i="13"/>
  <c r="DG10" i="13"/>
  <c r="DG9" i="13"/>
  <c r="DG8" i="13"/>
  <c r="DG7" i="13"/>
  <c r="DG6" i="13"/>
  <c r="DG5" i="13"/>
  <c r="DG4" i="13"/>
  <c r="DG3" i="13"/>
  <c r="DG2" i="13"/>
  <c r="DE44" i="13"/>
  <c r="DE43" i="13"/>
  <c r="DE42" i="13"/>
  <c r="DE41" i="13"/>
  <c r="DE40" i="13"/>
  <c r="DE39" i="13"/>
  <c r="DE38" i="13"/>
  <c r="DE37" i="13"/>
  <c r="DE36" i="13"/>
  <c r="DE35" i="13"/>
  <c r="DE34" i="13"/>
  <c r="DE33" i="13"/>
  <c r="DE32" i="13"/>
  <c r="DE31" i="13"/>
  <c r="DE30" i="13"/>
  <c r="DE29" i="13"/>
  <c r="DE28" i="13"/>
  <c r="DE27" i="13"/>
  <c r="DE26" i="13"/>
  <c r="DE25" i="13"/>
  <c r="DE24" i="13"/>
  <c r="DE23" i="13"/>
  <c r="DE22" i="13"/>
  <c r="DE21" i="13"/>
  <c r="DE20" i="13"/>
  <c r="DE19" i="13"/>
  <c r="DE18" i="13"/>
  <c r="DE17" i="13"/>
  <c r="DE16" i="13"/>
  <c r="DE15" i="13"/>
  <c r="DE14" i="13"/>
  <c r="DE13" i="13"/>
  <c r="DE12" i="13"/>
  <c r="DE11" i="13"/>
  <c r="DE10" i="13"/>
  <c r="DE9" i="13"/>
  <c r="DE8" i="13"/>
  <c r="DE6" i="13"/>
  <c r="DE4" i="13"/>
  <c r="DE2" i="13"/>
  <c r="DC44" i="13"/>
  <c r="DC43" i="13"/>
  <c r="DC42" i="13"/>
  <c r="DC41" i="13"/>
  <c r="DC40" i="13"/>
  <c r="DC39" i="13"/>
  <c r="DC38" i="13"/>
  <c r="DC37" i="13"/>
  <c r="DC36" i="13"/>
  <c r="DC35" i="13"/>
  <c r="DC34" i="13"/>
  <c r="DC33" i="13"/>
  <c r="DC32" i="13"/>
  <c r="DC31" i="13"/>
  <c r="DC30" i="13"/>
  <c r="DC29" i="13"/>
  <c r="DC28" i="13"/>
  <c r="DC27" i="13"/>
  <c r="DC26" i="13"/>
  <c r="DC25" i="13"/>
  <c r="DC24" i="13"/>
  <c r="DC23" i="13"/>
  <c r="DC22" i="13"/>
  <c r="DC21" i="13"/>
  <c r="DC20" i="13"/>
  <c r="DC19" i="13"/>
  <c r="DC18" i="13"/>
  <c r="DC17" i="13"/>
  <c r="DC16" i="13"/>
  <c r="DC15" i="13"/>
  <c r="DC14" i="13"/>
  <c r="DC13" i="13"/>
  <c r="DC12" i="13"/>
  <c r="DC11" i="13"/>
  <c r="DC10" i="13"/>
  <c r="DC9" i="13"/>
  <c r="DC8" i="13"/>
  <c r="DC6" i="13"/>
  <c r="DC4" i="13"/>
  <c r="DC3" i="13"/>
  <c r="DC2" i="13"/>
  <c r="DA44" i="13"/>
  <c r="DA43" i="13"/>
  <c r="DA42" i="13"/>
  <c r="DA41" i="13"/>
  <c r="DA40" i="13"/>
  <c r="DA39" i="13"/>
  <c r="DA38" i="13"/>
  <c r="DA37" i="13"/>
  <c r="DA36" i="13"/>
  <c r="DA35" i="13"/>
  <c r="DA34" i="13"/>
  <c r="DA33" i="13"/>
  <c r="DA32" i="13"/>
  <c r="DA31" i="13"/>
  <c r="DA30" i="13"/>
  <c r="DA29" i="13"/>
  <c r="DA28" i="13"/>
  <c r="DA27" i="13"/>
  <c r="DA26" i="13"/>
  <c r="DA25" i="13"/>
  <c r="DA24" i="13"/>
  <c r="DA23" i="13"/>
  <c r="DA22" i="13"/>
  <c r="DA21" i="13"/>
  <c r="DA20" i="13"/>
  <c r="DA19" i="13"/>
  <c r="DA18" i="13"/>
  <c r="DA17" i="13"/>
  <c r="DA16" i="13"/>
  <c r="DA15" i="13"/>
  <c r="DA14" i="13"/>
  <c r="DA13" i="13"/>
  <c r="DA12" i="13"/>
  <c r="DA10" i="13"/>
  <c r="DA9" i="13"/>
  <c r="DA6" i="13"/>
  <c r="DA4" i="13"/>
  <c r="DA3" i="13"/>
  <c r="DA2" i="13"/>
  <c r="CY44" i="13"/>
  <c r="CY43" i="13"/>
  <c r="CY42" i="13"/>
  <c r="CY41" i="13"/>
  <c r="CY40" i="13"/>
  <c r="CY39" i="13"/>
  <c r="CY38" i="13"/>
  <c r="CY37" i="13"/>
  <c r="CY36" i="13"/>
  <c r="CY35" i="13"/>
  <c r="CY34" i="13"/>
  <c r="CY33" i="13"/>
  <c r="CY32" i="13"/>
  <c r="CY31" i="13"/>
  <c r="CY30" i="13"/>
  <c r="CY29" i="13"/>
  <c r="CY28" i="13"/>
  <c r="CY27" i="13"/>
  <c r="CY26" i="13"/>
  <c r="CY25" i="13"/>
  <c r="CY24" i="13"/>
  <c r="CY23" i="13"/>
  <c r="CY22" i="13"/>
  <c r="CY21" i="13"/>
  <c r="CY20" i="13"/>
  <c r="CY19" i="13"/>
  <c r="CY18" i="13"/>
  <c r="CY17" i="13"/>
  <c r="CY16" i="13"/>
  <c r="CY15" i="13"/>
  <c r="CY14" i="13"/>
  <c r="CY13" i="13"/>
  <c r="CY12" i="13"/>
  <c r="CY10" i="13"/>
  <c r="CY9" i="13"/>
  <c r="CY8" i="13"/>
  <c r="CY6" i="13"/>
  <c r="CY4" i="13"/>
  <c r="CY3" i="13"/>
  <c r="CY2" i="13"/>
  <c r="CW44" i="13"/>
  <c r="CW43" i="13"/>
  <c r="CW42" i="13"/>
  <c r="CW41" i="13"/>
  <c r="CW40" i="13"/>
  <c r="CW39" i="13"/>
  <c r="CW38" i="13"/>
  <c r="CW37" i="13"/>
  <c r="CW36" i="13"/>
  <c r="CW35" i="13"/>
  <c r="CW34" i="13"/>
  <c r="CW33" i="13"/>
  <c r="CW32" i="13"/>
  <c r="CW31" i="13"/>
  <c r="CW30" i="13"/>
  <c r="CW29" i="13"/>
  <c r="CW28" i="13"/>
  <c r="CW27" i="13"/>
  <c r="CW25" i="13"/>
  <c r="CW24" i="13"/>
  <c r="CW23" i="13"/>
  <c r="CW22" i="13"/>
  <c r="CW21" i="13"/>
  <c r="CW20" i="13"/>
  <c r="CW19" i="13"/>
  <c r="CW18" i="13"/>
  <c r="CW17" i="13"/>
  <c r="CW16" i="13"/>
  <c r="CW15" i="13"/>
  <c r="CW14" i="13"/>
  <c r="CW11" i="13"/>
  <c r="CW10" i="13"/>
  <c r="CW9" i="13"/>
  <c r="CW6" i="13"/>
  <c r="CW4" i="13"/>
  <c r="CW2" i="13"/>
  <c r="CU44" i="13"/>
  <c r="CU43" i="13"/>
  <c r="CU42" i="13"/>
  <c r="CU41" i="13"/>
  <c r="CU40" i="13"/>
  <c r="CU39" i="13"/>
  <c r="CU38" i="13"/>
  <c r="CU37" i="13"/>
  <c r="CU36" i="13"/>
  <c r="CU35" i="13"/>
  <c r="CU34" i="13"/>
  <c r="CU33" i="13"/>
  <c r="CU32" i="13"/>
  <c r="CU31" i="13"/>
  <c r="CU30" i="13"/>
  <c r="CU29" i="13"/>
  <c r="CU28" i="13"/>
  <c r="CU27" i="13"/>
  <c r="CU24" i="13"/>
  <c r="CU23" i="13"/>
  <c r="CU22" i="13"/>
  <c r="CU21" i="13"/>
  <c r="CU20" i="13"/>
  <c r="CU19" i="13"/>
  <c r="CU18" i="13"/>
  <c r="CU17" i="13"/>
  <c r="CU16" i="13"/>
  <c r="CU15" i="13"/>
  <c r="CU14" i="13"/>
  <c r="CU13" i="13"/>
  <c r="CU12" i="13"/>
  <c r="CU10" i="13"/>
  <c r="CU9" i="13"/>
  <c r="CU8" i="13"/>
  <c r="CU7" i="13"/>
  <c r="CU6" i="13"/>
  <c r="CU5" i="13"/>
  <c r="CU4" i="13"/>
  <c r="CU3" i="13"/>
  <c r="CU2" i="13"/>
  <c r="CS44" i="13"/>
  <c r="CS43" i="13"/>
  <c r="CS42" i="13"/>
  <c r="CS41" i="13"/>
  <c r="CS40" i="13"/>
  <c r="CS39" i="13"/>
  <c r="CS38" i="13"/>
  <c r="CS37" i="13"/>
  <c r="CS36" i="13"/>
  <c r="CS35" i="13"/>
  <c r="CS34" i="13"/>
  <c r="CS33" i="13"/>
  <c r="CS32" i="13"/>
  <c r="CS31" i="13"/>
  <c r="CS30" i="13"/>
  <c r="CS29" i="13"/>
  <c r="CS28" i="13"/>
  <c r="CS27" i="13"/>
  <c r="CS25" i="13"/>
  <c r="CS24" i="13"/>
  <c r="CS23" i="13"/>
  <c r="CS22" i="13"/>
  <c r="CS21" i="13"/>
  <c r="CS20" i="13"/>
  <c r="CS19" i="13"/>
  <c r="CS18" i="13"/>
  <c r="CS17" i="13"/>
  <c r="CS16" i="13"/>
  <c r="CS15" i="13"/>
  <c r="CS14" i="13"/>
  <c r="CS13" i="13"/>
  <c r="CS12" i="13"/>
  <c r="CS11" i="13"/>
  <c r="CS10" i="13"/>
  <c r="CS9" i="13"/>
  <c r="CS8" i="13"/>
  <c r="CS6" i="13"/>
  <c r="CS4" i="13"/>
  <c r="CS2" i="13"/>
  <c r="CQ44" i="13"/>
  <c r="CQ43" i="13"/>
  <c r="CQ42" i="13"/>
  <c r="CQ41" i="13"/>
  <c r="CQ40" i="13"/>
  <c r="CQ39" i="13"/>
  <c r="CQ38" i="13"/>
  <c r="CQ37" i="13"/>
  <c r="CQ36" i="13"/>
  <c r="CQ35" i="13"/>
  <c r="CQ33" i="13"/>
  <c r="CQ32" i="13"/>
  <c r="CQ31" i="13"/>
  <c r="CQ30" i="13"/>
  <c r="CQ29" i="13"/>
  <c r="CQ28" i="13"/>
  <c r="CQ27" i="13"/>
  <c r="CQ25" i="13"/>
  <c r="CQ24" i="13"/>
  <c r="CQ23" i="13"/>
  <c r="CQ22" i="13"/>
  <c r="CQ21" i="13"/>
  <c r="CQ20" i="13"/>
  <c r="CQ19" i="13"/>
  <c r="CQ18" i="13"/>
  <c r="CQ17" i="13"/>
  <c r="CQ16" i="13"/>
  <c r="CQ15" i="13"/>
  <c r="CQ14" i="13"/>
  <c r="CQ13" i="13"/>
  <c r="CQ12" i="13"/>
  <c r="CQ10" i="13"/>
  <c r="CQ9" i="13"/>
  <c r="CQ8" i="13"/>
  <c r="CQ7" i="13"/>
  <c r="CQ6" i="13"/>
  <c r="CQ5" i="13"/>
  <c r="CQ4" i="13"/>
  <c r="CQ3" i="13"/>
  <c r="CQ2" i="13"/>
  <c r="CO44" i="13"/>
  <c r="CO43" i="13"/>
  <c r="CO42" i="13"/>
  <c r="CO41" i="13"/>
  <c r="CO40" i="13"/>
  <c r="CO39" i="13"/>
  <c r="CO38" i="13"/>
  <c r="CO37" i="13"/>
  <c r="CO36" i="13"/>
  <c r="CO35" i="13"/>
  <c r="CO34" i="13"/>
  <c r="CO33" i="13"/>
  <c r="CO32" i="13"/>
  <c r="CO31" i="13"/>
  <c r="CO30" i="13"/>
  <c r="CO29" i="13"/>
  <c r="CO28" i="13"/>
  <c r="CO27" i="13"/>
  <c r="CO25" i="13"/>
  <c r="CO24" i="13"/>
  <c r="CO23" i="13"/>
  <c r="CO22" i="13"/>
  <c r="CO21" i="13"/>
  <c r="CO20" i="13"/>
  <c r="CO19" i="13"/>
  <c r="CO18" i="13"/>
  <c r="CO17" i="13"/>
  <c r="CO16" i="13"/>
  <c r="CO15" i="13"/>
  <c r="CO14" i="13"/>
  <c r="CO13" i="13"/>
  <c r="CO12" i="13"/>
  <c r="CO10" i="13"/>
  <c r="CO9" i="13"/>
  <c r="CO6" i="13"/>
  <c r="CO4" i="13"/>
  <c r="CO2" i="13"/>
  <c r="CM44" i="13"/>
  <c r="CM43" i="13"/>
  <c r="CM42" i="13"/>
  <c r="CM41" i="13"/>
  <c r="CM40" i="13"/>
  <c r="CM39" i="13"/>
  <c r="CM38" i="13"/>
  <c r="CM37" i="13"/>
  <c r="CM36" i="13"/>
  <c r="CM35" i="13"/>
  <c r="CM34" i="13"/>
  <c r="CM33" i="13"/>
  <c r="CM32" i="13"/>
  <c r="CM31" i="13"/>
  <c r="CM30" i="13"/>
  <c r="CM29" i="13"/>
  <c r="CM28" i="13"/>
  <c r="CM27" i="13"/>
  <c r="CM26" i="13"/>
  <c r="CM25" i="13"/>
  <c r="CM24" i="13"/>
  <c r="CM23" i="13"/>
  <c r="CM22" i="13"/>
  <c r="CM21" i="13"/>
  <c r="CM20" i="13"/>
  <c r="CM19" i="13"/>
  <c r="CM18" i="13"/>
  <c r="CM16" i="13"/>
  <c r="CM15" i="13"/>
  <c r="CM14" i="13"/>
  <c r="CM13" i="13"/>
  <c r="CM12" i="13"/>
  <c r="CM10" i="13"/>
  <c r="CM9" i="13"/>
  <c r="CM7" i="13"/>
  <c r="CM6" i="13"/>
  <c r="CM4" i="13"/>
  <c r="CM3" i="13"/>
  <c r="CM2" i="13"/>
  <c r="CK44" i="13"/>
  <c r="CK43" i="13"/>
  <c r="CK42" i="13"/>
  <c r="CK41" i="13"/>
  <c r="CK40" i="13"/>
  <c r="CK39" i="13"/>
  <c r="CK38" i="13"/>
  <c r="CK37" i="13"/>
  <c r="CK36" i="13"/>
  <c r="CK35" i="13"/>
  <c r="CK34" i="13"/>
  <c r="CK33" i="13"/>
  <c r="CK32" i="13"/>
  <c r="CK31" i="13"/>
  <c r="CK30" i="13"/>
  <c r="CK29" i="13"/>
  <c r="CK28" i="13"/>
  <c r="CK27" i="13"/>
  <c r="CK26" i="13"/>
  <c r="CK25" i="13"/>
  <c r="CK24" i="13"/>
  <c r="CK22" i="13"/>
  <c r="CK20" i="13"/>
  <c r="CK19" i="13"/>
  <c r="CK18" i="13"/>
  <c r="CK17" i="13"/>
  <c r="CK16" i="13"/>
  <c r="CK15" i="13"/>
  <c r="CK14" i="13"/>
  <c r="CK13" i="13"/>
  <c r="CK12" i="13"/>
  <c r="CK10" i="13"/>
  <c r="CK9" i="13"/>
  <c r="CK7" i="13"/>
  <c r="CK6" i="13"/>
  <c r="CK5" i="13"/>
  <c r="CK4" i="13"/>
  <c r="CK3" i="13"/>
  <c r="CK2" i="13"/>
  <c r="CI44" i="13"/>
  <c r="CI43" i="13"/>
  <c r="CI42" i="13"/>
  <c r="CI41" i="13"/>
  <c r="CI40" i="13"/>
  <c r="CI39" i="13"/>
  <c r="CI38" i="13"/>
  <c r="CI37" i="13"/>
  <c r="CI36" i="13"/>
  <c r="CI35" i="13"/>
  <c r="CI34" i="13"/>
  <c r="CI33" i="13"/>
  <c r="CI32" i="13"/>
  <c r="CI31" i="13"/>
  <c r="CI30" i="13"/>
  <c r="CI29" i="13"/>
  <c r="CI28" i="13"/>
  <c r="CI27" i="13"/>
  <c r="CI25" i="13"/>
  <c r="CI24" i="13"/>
  <c r="CI23" i="13"/>
  <c r="CI22" i="13"/>
  <c r="CI21" i="13"/>
  <c r="CI20" i="13"/>
  <c r="CI19" i="13"/>
  <c r="CI18" i="13"/>
  <c r="CI17" i="13"/>
  <c r="CI16" i="13"/>
  <c r="CI15" i="13"/>
  <c r="CI14" i="13"/>
  <c r="CI13" i="13"/>
  <c r="CI12" i="13"/>
  <c r="CI11" i="13"/>
  <c r="CI10" i="13"/>
  <c r="CI9" i="13"/>
  <c r="CI8" i="13"/>
  <c r="CI6" i="13"/>
  <c r="CI4" i="13"/>
  <c r="CI3" i="13"/>
  <c r="CI2" i="13"/>
  <c r="CG44" i="13"/>
  <c r="CG43" i="13"/>
  <c r="CG42" i="13"/>
  <c r="CG41" i="13"/>
  <c r="CG40" i="13"/>
  <c r="CG39" i="13"/>
  <c r="CG38" i="13"/>
  <c r="CG37" i="13"/>
  <c r="CG36" i="13"/>
  <c r="CG35" i="13"/>
  <c r="CG34" i="13"/>
  <c r="CG33" i="13"/>
  <c r="CG32" i="13"/>
  <c r="CG31" i="13"/>
  <c r="CG30" i="13"/>
  <c r="CG29" i="13"/>
  <c r="CG28" i="13"/>
  <c r="CG27" i="13"/>
  <c r="CG26" i="13"/>
  <c r="CG25" i="13"/>
  <c r="CG24" i="13"/>
  <c r="CG23" i="13"/>
  <c r="CG22" i="13"/>
  <c r="CG21" i="13"/>
  <c r="CG20" i="13"/>
  <c r="CG19" i="13"/>
  <c r="CG18" i="13"/>
  <c r="CG17" i="13"/>
  <c r="CG16" i="13"/>
  <c r="CG15" i="13"/>
  <c r="CG14" i="13"/>
  <c r="CG13" i="13"/>
  <c r="CG12" i="13"/>
  <c r="CG11" i="13"/>
  <c r="CG10" i="13"/>
  <c r="CG9" i="13"/>
  <c r="CG8" i="13"/>
  <c r="CG6" i="13"/>
  <c r="CG4" i="13"/>
  <c r="CG3" i="13"/>
  <c r="CG2" i="13"/>
  <c r="FF44" i="13"/>
  <c r="FF43" i="13"/>
  <c r="FF42" i="13"/>
  <c r="FF41" i="13"/>
  <c r="FF40" i="13"/>
  <c r="FF39" i="13"/>
  <c r="FF38" i="13"/>
  <c r="FF37" i="13"/>
  <c r="FF36" i="13"/>
  <c r="FF35" i="13"/>
  <c r="FF34" i="13"/>
  <c r="FF33" i="13"/>
  <c r="FF32" i="13"/>
  <c r="FF31" i="13"/>
  <c r="FF30" i="13"/>
  <c r="FF29" i="13"/>
  <c r="FF28" i="13"/>
  <c r="FF27" i="13"/>
  <c r="FF25" i="13"/>
  <c r="FF24" i="13"/>
  <c r="FF23" i="13"/>
  <c r="FF22" i="13"/>
  <c r="FF21" i="13"/>
  <c r="FF20" i="13"/>
  <c r="FF19" i="13"/>
  <c r="FF18" i="13"/>
  <c r="FF17" i="13"/>
  <c r="FF16" i="13"/>
  <c r="FF15" i="13"/>
  <c r="FF14" i="13"/>
  <c r="FF13" i="13"/>
  <c r="FF12" i="13"/>
  <c r="FF11" i="13"/>
  <c r="FF10" i="13"/>
  <c r="FF9" i="13"/>
  <c r="FF8" i="13"/>
  <c r="FF7" i="13"/>
  <c r="FF6" i="13"/>
  <c r="FF5" i="13"/>
  <c r="FF4" i="13"/>
  <c r="FF3" i="13"/>
  <c r="FF2" i="13"/>
  <c r="CE44" i="13"/>
  <c r="CE43" i="13"/>
  <c r="CE42" i="13"/>
  <c r="CE41" i="13"/>
  <c r="CE40" i="13"/>
  <c r="CE39" i="13"/>
  <c r="CE38" i="13"/>
  <c r="CE37" i="13"/>
  <c r="CE36" i="13"/>
  <c r="CE35" i="13"/>
  <c r="CE34" i="13"/>
  <c r="CE33" i="13"/>
  <c r="CE32" i="13"/>
  <c r="CE31" i="13"/>
  <c r="CE30" i="13"/>
  <c r="CE29" i="13"/>
  <c r="CE28" i="13"/>
  <c r="CE27" i="13"/>
  <c r="CE25" i="13"/>
  <c r="CE24" i="13"/>
  <c r="CE23" i="13"/>
  <c r="CE22" i="13"/>
  <c r="CE21" i="13"/>
  <c r="CE19" i="13"/>
  <c r="CE18" i="13"/>
  <c r="CE17" i="13"/>
  <c r="CE16" i="13"/>
  <c r="CE15" i="13"/>
  <c r="CE14" i="13"/>
  <c r="CE13" i="13"/>
  <c r="CE12" i="13"/>
  <c r="CE10" i="13"/>
  <c r="CE9" i="13"/>
  <c r="CE8" i="13"/>
  <c r="CE7" i="13"/>
  <c r="CE6" i="13"/>
  <c r="CE5" i="13"/>
  <c r="CE4" i="13"/>
  <c r="CE3" i="13"/>
  <c r="CE2" i="13"/>
  <c r="CC44" i="13"/>
  <c r="CC43" i="13"/>
  <c r="CC42" i="13"/>
  <c r="CC41" i="13"/>
  <c r="CC40" i="13"/>
  <c r="CC39" i="13"/>
  <c r="CC38" i="13"/>
  <c r="CC37" i="13"/>
  <c r="CC36" i="13"/>
  <c r="CC35" i="13"/>
  <c r="CC34" i="13"/>
  <c r="CC33" i="13"/>
  <c r="CC32" i="13"/>
  <c r="CC31" i="13"/>
  <c r="CC30" i="13"/>
  <c r="CC29" i="13"/>
  <c r="CC28" i="13"/>
  <c r="CC27" i="13"/>
  <c r="CC25" i="13"/>
  <c r="CC24" i="13"/>
  <c r="CC23" i="13"/>
  <c r="CC22" i="13"/>
  <c r="CC21" i="13"/>
  <c r="CC20" i="13"/>
  <c r="CC19" i="13"/>
  <c r="CC18" i="13"/>
  <c r="CC17" i="13"/>
  <c r="CC16" i="13"/>
  <c r="CC15" i="13"/>
  <c r="CC14" i="13"/>
  <c r="CC13" i="13"/>
  <c r="CC12" i="13"/>
  <c r="CC10" i="13"/>
  <c r="CC9" i="13"/>
  <c r="CC8" i="13"/>
  <c r="CC6" i="13"/>
  <c r="CC4" i="13"/>
  <c r="CC3" i="13"/>
  <c r="CC2" i="13"/>
  <c r="CA44" i="13"/>
  <c r="CA43" i="13"/>
  <c r="CA42" i="13"/>
  <c r="CA41" i="13"/>
  <c r="CA40" i="13"/>
  <c r="CA39" i="13"/>
  <c r="CA38" i="13"/>
  <c r="CA37" i="13"/>
  <c r="CA36" i="13"/>
  <c r="CA35" i="13"/>
  <c r="CA34" i="13"/>
  <c r="CA33" i="13"/>
  <c r="CA32" i="13"/>
  <c r="CA31" i="13"/>
  <c r="CA30" i="13"/>
  <c r="CA29" i="13"/>
  <c r="CA28" i="13"/>
  <c r="CA27" i="13"/>
  <c r="CA25" i="13"/>
  <c r="CA24" i="13"/>
  <c r="CA23" i="13"/>
  <c r="CA22" i="13"/>
  <c r="CA21" i="13"/>
  <c r="CA20" i="13"/>
  <c r="CA19" i="13"/>
  <c r="CA18" i="13"/>
  <c r="CA17" i="13"/>
  <c r="CA16" i="13"/>
  <c r="CA15" i="13"/>
  <c r="CA14" i="13"/>
  <c r="CA13" i="13"/>
  <c r="CA12" i="13"/>
  <c r="CA11" i="13"/>
  <c r="CA10" i="13"/>
  <c r="CA9" i="13"/>
  <c r="CA8" i="13"/>
  <c r="CA6" i="13"/>
  <c r="CA4" i="13"/>
  <c r="CA3" i="13"/>
  <c r="CA2" i="13"/>
  <c r="FD44" i="13"/>
  <c r="FD43" i="13"/>
  <c r="FD42" i="13"/>
  <c r="FD41" i="13"/>
  <c r="FD40" i="13"/>
  <c r="FD39" i="13"/>
  <c r="FD38" i="13"/>
  <c r="FD37" i="13"/>
  <c r="FD36" i="13"/>
  <c r="FD35" i="13"/>
  <c r="FD34" i="13"/>
  <c r="FD33" i="13"/>
  <c r="FD32" i="13"/>
  <c r="FD31" i="13"/>
  <c r="FD30" i="13"/>
  <c r="FD29" i="13"/>
  <c r="FD28" i="13"/>
  <c r="FD27" i="13"/>
  <c r="FD25" i="13"/>
  <c r="FD24" i="13"/>
  <c r="FD23" i="13"/>
  <c r="FD22" i="13"/>
  <c r="FD21" i="13"/>
  <c r="FD20" i="13"/>
  <c r="FD19" i="13"/>
  <c r="FD18" i="13"/>
  <c r="FD17" i="13"/>
  <c r="FD16" i="13"/>
  <c r="FD15" i="13"/>
  <c r="FD14" i="13"/>
  <c r="FD13" i="13"/>
  <c r="FD12" i="13"/>
  <c r="FD11" i="13"/>
  <c r="FD10" i="13"/>
  <c r="FD9" i="13"/>
  <c r="FD8" i="13"/>
  <c r="FD7" i="13"/>
  <c r="FD6" i="13"/>
  <c r="FD5" i="13"/>
  <c r="FD4" i="13"/>
  <c r="FD2" i="13"/>
  <c r="BY44" i="13"/>
  <c r="BY43" i="13"/>
  <c r="BY42" i="13"/>
  <c r="BY41" i="13"/>
  <c r="BY40" i="13"/>
  <c r="BY39" i="13"/>
  <c r="BY38" i="13"/>
  <c r="BY37" i="13"/>
  <c r="BY36" i="13"/>
  <c r="BY35" i="13"/>
  <c r="BY34" i="13"/>
  <c r="BY33" i="13"/>
  <c r="BY32" i="13"/>
  <c r="BY31" i="13"/>
  <c r="BY30" i="13"/>
  <c r="BY29" i="13"/>
  <c r="BY28" i="13"/>
  <c r="BY27" i="13"/>
  <c r="BY26" i="13"/>
  <c r="BY25" i="13"/>
  <c r="BY24" i="13"/>
  <c r="BY23" i="13"/>
  <c r="BY22" i="13"/>
  <c r="BY21" i="13"/>
  <c r="BY20" i="13"/>
  <c r="BY19" i="13"/>
  <c r="BY18" i="13"/>
  <c r="BY17" i="13"/>
  <c r="BY16" i="13"/>
  <c r="BY15" i="13"/>
  <c r="BY14" i="13"/>
  <c r="BY13" i="13"/>
  <c r="BY12" i="13"/>
  <c r="BY10" i="13"/>
  <c r="BY9" i="13"/>
  <c r="BY8" i="13"/>
  <c r="BY6" i="13"/>
  <c r="BY4" i="13"/>
  <c r="BY2" i="13"/>
  <c r="BW44" i="13"/>
  <c r="BW43" i="13"/>
  <c r="BW42" i="13"/>
  <c r="BW41" i="13"/>
  <c r="BW40" i="13"/>
  <c r="BW39" i="13"/>
  <c r="BW38" i="13"/>
  <c r="BW37" i="13"/>
  <c r="BW36" i="13"/>
  <c r="BW35" i="13"/>
  <c r="BW34" i="13"/>
  <c r="BW33" i="13"/>
  <c r="BW32" i="13"/>
  <c r="BW31" i="13"/>
  <c r="BW30" i="13"/>
  <c r="BW29" i="13"/>
  <c r="BW28" i="13"/>
  <c r="BW27" i="13"/>
  <c r="BW25" i="13"/>
  <c r="BW24" i="13"/>
  <c r="BW23" i="13"/>
  <c r="BW22" i="13"/>
  <c r="BW21" i="13"/>
  <c r="BW20" i="13"/>
  <c r="BW19" i="13"/>
  <c r="BW18" i="13"/>
  <c r="BW17" i="13"/>
  <c r="BW16" i="13"/>
  <c r="BW15" i="13"/>
  <c r="BW14" i="13"/>
  <c r="BW13" i="13"/>
  <c r="BW12" i="13"/>
  <c r="BW10" i="13"/>
  <c r="BW9" i="13"/>
  <c r="BW7" i="13"/>
  <c r="BW6" i="13"/>
  <c r="BW4" i="13"/>
  <c r="BW3" i="13"/>
  <c r="BW2" i="13"/>
  <c r="BU44" i="13"/>
  <c r="BU43" i="13"/>
  <c r="BU42" i="13"/>
  <c r="BU41" i="13"/>
  <c r="BU40" i="13"/>
  <c r="BU39" i="13"/>
  <c r="BU38" i="13"/>
  <c r="BU37" i="13"/>
  <c r="BU36" i="13"/>
  <c r="BU35" i="13"/>
  <c r="BU34" i="13"/>
  <c r="BU33" i="13"/>
  <c r="BU32" i="13"/>
  <c r="BU31" i="13"/>
  <c r="BU30" i="13"/>
  <c r="BU29" i="13"/>
  <c r="BU28" i="13"/>
  <c r="BU27" i="13"/>
  <c r="BU26" i="13"/>
  <c r="BU25" i="13"/>
  <c r="BU24" i="13"/>
  <c r="BU23" i="13"/>
  <c r="BU22" i="13"/>
  <c r="BU21" i="13"/>
  <c r="BU20" i="13"/>
  <c r="BU19" i="13"/>
  <c r="BU18" i="13"/>
  <c r="BU17" i="13"/>
  <c r="BU16" i="13"/>
  <c r="BU15" i="13"/>
  <c r="BU14" i="13"/>
  <c r="BU13" i="13"/>
  <c r="BU12" i="13"/>
  <c r="BU10" i="13"/>
  <c r="BU9" i="13"/>
  <c r="BU8" i="13"/>
  <c r="BU6" i="13"/>
  <c r="BU4" i="13"/>
  <c r="BU3" i="13"/>
  <c r="BU2" i="13"/>
  <c r="BS44" i="13"/>
  <c r="BS43" i="13"/>
  <c r="BS42" i="13"/>
  <c r="BS41" i="13"/>
  <c r="BS40" i="13"/>
  <c r="BS39" i="13"/>
  <c r="BS38" i="13"/>
  <c r="BS37" i="13"/>
  <c r="BS36" i="13"/>
  <c r="BS35" i="13"/>
  <c r="BS34" i="13"/>
  <c r="BS33" i="13"/>
  <c r="BS32" i="13"/>
  <c r="BS31" i="13"/>
  <c r="BS30" i="13"/>
  <c r="BS29" i="13"/>
  <c r="BS28" i="13"/>
  <c r="BS27" i="13"/>
  <c r="BS25" i="13"/>
  <c r="BS24" i="13"/>
  <c r="BS23" i="13"/>
  <c r="BS22" i="13"/>
  <c r="BS21" i="13"/>
  <c r="BS20" i="13"/>
  <c r="BS19" i="13"/>
  <c r="BS18" i="13"/>
  <c r="BS17" i="13"/>
  <c r="BS16" i="13"/>
  <c r="BS15" i="13"/>
  <c r="BS14" i="13"/>
  <c r="BS13" i="13"/>
  <c r="BS12" i="13"/>
  <c r="BS10" i="13"/>
  <c r="BS9" i="13"/>
  <c r="BS6" i="13"/>
  <c r="BS4" i="13"/>
  <c r="BS3" i="13"/>
  <c r="BS2" i="13"/>
  <c r="BQ44" i="13"/>
  <c r="BQ43" i="13"/>
  <c r="BQ42" i="13"/>
  <c r="BQ41" i="13"/>
  <c r="BQ40" i="13"/>
  <c r="BQ38" i="13"/>
  <c r="BQ37" i="13"/>
  <c r="BQ36" i="13"/>
  <c r="BQ35" i="13"/>
  <c r="BQ34" i="13"/>
  <c r="BQ33" i="13"/>
  <c r="BQ32" i="13"/>
  <c r="BQ31" i="13"/>
  <c r="BQ30" i="13"/>
  <c r="BQ29" i="13"/>
  <c r="BQ28" i="13"/>
  <c r="BQ27" i="13"/>
  <c r="BQ25" i="13"/>
  <c r="BQ24" i="13"/>
  <c r="BQ23" i="13"/>
  <c r="BQ22" i="13"/>
  <c r="BQ21" i="13"/>
  <c r="BQ20" i="13"/>
  <c r="BQ19" i="13"/>
  <c r="BQ18" i="13"/>
  <c r="BQ17" i="13"/>
  <c r="BQ16" i="13"/>
  <c r="BQ15" i="13"/>
  <c r="BQ14" i="13"/>
  <c r="BQ12" i="13"/>
  <c r="BQ10" i="13"/>
  <c r="BQ9" i="13"/>
  <c r="BQ8" i="13"/>
  <c r="BQ7" i="13"/>
  <c r="BQ6" i="13"/>
  <c r="BO44" i="13"/>
  <c r="BO43" i="13"/>
  <c r="BO42" i="13"/>
  <c r="BO41" i="13"/>
  <c r="BO40" i="13"/>
  <c r="BO39" i="13"/>
  <c r="BO38" i="13"/>
  <c r="BO37" i="13"/>
  <c r="BO36" i="13"/>
  <c r="BO35" i="13"/>
  <c r="BO34" i="13"/>
  <c r="BO33" i="13"/>
  <c r="BO32" i="13"/>
  <c r="BO31" i="13"/>
  <c r="BO30" i="13"/>
  <c r="BO29" i="13"/>
  <c r="BO28" i="13"/>
  <c r="BO27" i="13"/>
  <c r="BO25" i="13"/>
  <c r="BO24" i="13"/>
  <c r="BO23" i="13"/>
  <c r="BO22" i="13"/>
  <c r="BO19" i="13"/>
  <c r="BO18" i="13"/>
  <c r="BO17" i="13"/>
  <c r="BO16" i="13"/>
  <c r="BO15" i="13"/>
  <c r="BO14" i="13"/>
  <c r="BO13" i="13"/>
  <c r="BO12" i="13"/>
  <c r="BO10" i="13"/>
  <c r="BO9" i="13"/>
  <c r="BO8" i="13"/>
  <c r="BO6" i="13"/>
  <c r="BO4" i="13"/>
  <c r="BO2" i="13"/>
  <c r="BM44" i="13"/>
  <c r="BM43" i="13"/>
  <c r="BM42" i="13"/>
  <c r="BM41" i="13"/>
  <c r="BM40" i="13"/>
  <c r="BM39" i="13"/>
  <c r="BM38" i="13"/>
  <c r="BM36" i="13"/>
  <c r="BM35" i="13"/>
  <c r="BM34" i="13"/>
  <c r="BM33" i="13"/>
  <c r="BM32" i="13"/>
  <c r="BM31" i="13"/>
  <c r="BM30" i="13"/>
  <c r="BM28" i="13"/>
  <c r="BM27" i="13"/>
  <c r="BM25" i="13"/>
  <c r="BM24" i="13"/>
  <c r="BM22" i="13"/>
  <c r="BM21" i="13"/>
  <c r="BM20" i="13"/>
  <c r="BM19" i="13"/>
  <c r="BM18" i="13"/>
  <c r="BM17" i="13"/>
  <c r="BM16" i="13"/>
  <c r="BM15" i="13"/>
  <c r="BM14" i="13"/>
  <c r="BM13" i="13"/>
  <c r="BM12" i="13"/>
  <c r="BM10" i="13"/>
  <c r="BM9" i="13"/>
  <c r="BM6" i="13"/>
  <c r="BM4" i="13"/>
  <c r="BM3" i="13"/>
  <c r="BM2" i="13"/>
  <c r="BK44" i="13"/>
  <c r="BK43" i="13"/>
  <c r="BK42" i="13"/>
  <c r="BK41" i="13"/>
  <c r="BK40" i="13"/>
  <c r="BK39" i="13"/>
  <c r="BK38" i="13"/>
  <c r="BK37" i="13"/>
  <c r="BK36" i="13"/>
  <c r="BK35" i="13"/>
  <c r="BK33" i="13"/>
  <c r="BK32" i="13"/>
  <c r="BK31" i="13"/>
  <c r="BK30" i="13"/>
  <c r="BK29" i="13"/>
  <c r="BK28" i="13"/>
  <c r="BK27" i="13"/>
  <c r="BK26" i="13"/>
  <c r="BK25" i="13"/>
  <c r="BK24" i="13"/>
  <c r="BK23" i="13"/>
  <c r="BK22" i="13"/>
  <c r="BK20" i="13"/>
  <c r="BK19" i="13"/>
  <c r="BK18" i="13"/>
  <c r="BK17" i="13"/>
  <c r="BK16" i="13"/>
  <c r="BK15" i="13"/>
  <c r="BK14" i="13"/>
  <c r="BK13" i="13"/>
  <c r="BK12" i="13"/>
  <c r="BK11" i="13"/>
  <c r="BK10" i="13"/>
  <c r="BK9" i="13"/>
  <c r="BK8" i="13"/>
  <c r="BK6" i="13"/>
  <c r="BK4" i="13"/>
  <c r="BK3" i="13"/>
  <c r="BK2" i="13"/>
  <c r="BI44" i="13"/>
  <c r="BI43" i="13"/>
  <c r="BI42" i="13"/>
  <c r="BI41" i="13"/>
  <c r="BI40" i="13"/>
  <c r="BI39" i="13"/>
  <c r="BI37" i="13"/>
  <c r="BI36" i="13"/>
  <c r="BI35" i="13"/>
  <c r="BI34" i="13"/>
  <c r="BI33" i="13"/>
  <c r="BI32" i="13"/>
  <c r="BI31" i="13"/>
  <c r="BI30" i="13"/>
  <c r="BI29" i="13"/>
  <c r="BI28" i="13"/>
  <c r="BI27" i="13"/>
  <c r="BI25" i="13"/>
  <c r="BI24" i="13"/>
  <c r="BI23" i="13"/>
  <c r="BI22" i="13"/>
  <c r="BI21" i="13"/>
  <c r="BI20" i="13"/>
  <c r="BI19" i="13"/>
  <c r="BI18" i="13"/>
  <c r="BI17" i="13"/>
  <c r="BI16" i="13"/>
  <c r="BI15" i="13"/>
  <c r="BI14" i="13"/>
  <c r="BI12" i="13"/>
  <c r="BI10" i="13"/>
  <c r="BI9" i="13"/>
  <c r="BI7" i="13"/>
  <c r="BI6" i="13"/>
  <c r="BI2" i="13"/>
  <c r="BG44" i="13"/>
  <c r="BG43" i="13"/>
  <c r="BG42" i="13"/>
  <c r="BG41" i="13"/>
  <c r="BG40" i="13"/>
  <c r="BG39" i="13"/>
  <c r="BG38" i="13"/>
  <c r="BG37" i="13"/>
  <c r="BG36" i="13"/>
  <c r="BG35" i="13"/>
  <c r="BG34" i="13"/>
  <c r="BG33" i="13"/>
  <c r="BG32" i="13"/>
  <c r="BG31" i="13"/>
  <c r="BG30" i="13"/>
  <c r="BG29" i="13"/>
  <c r="BG28" i="13"/>
  <c r="BG27" i="13"/>
  <c r="BG26" i="13"/>
  <c r="BG25" i="13"/>
  <c r="BG24" i="13"/>
  <c r="BG23" i="13"/>
  <c r="BG22" i="13"/>
  <c r="BG21" i="13"/>
  <c r="BG20" i="13"/>
  <c r="BG19" i="13"/>
  <c r="BG18" i="13"/>
  <c r="BG17" i="13"/>
  <c r="BG16" i="13"/>
  <c r="BG15" i="13"/>
  <c r="BG14" i="13"/>
  <c r="BG13" i="13"/>
  <c r="BG12" i="13"/>
  <c r="BG11" i="13"/>
  <c r="BG10" i="13"/>
  <c r="BG9" i="13"/>
  <c r="BG8" i="13"/>
  <c r="BG6" i="13"/>
  <c r="BG4" i="13"/>
  <c r="BG3" i="13"/>
  <c r="BG2" i="13"/>
  <c r="BE44" i="13"/>
  <c r="BE43" i="13"/>
  <c r="BE42" i="13"/>
  <c r="BE41" i="13"/>
  <c r="BE40" i="13"/>
  <c r="BE39" i="13"/>
  <c r="BE38" i="13"/>
  <c r="BE37" i="13"/>
  <c r="BE36" i="13"/>
  <c r="BE35" i="13"/>
  <c r="BE34" i="13"/>
  <c r="BE33" i="13"/>
  <c r="BE32" i="13"/>
  <c r="BE31" i="13"/>
  <c r="BE30" i="13"/>
  <c r="BE29" i="13"/>
  <c r="BE28" i="13"/>
  <c r="BE27" i="13"/>
  <c r="BE26" i="13"/>
  <c r="BE25" i="13"/>
  <c r="BE24" i="13"/>
  <c r="BE23" i="13"/>
  <c r="BE22" i="13"/>
  <c r="BE21" i="13"/>
  <c r="BE20" i="13"/>
  <c r="BE19" i="13"/>
  <c r="BE18" i="13"/>
  <c r="BE17" i="13"/>
  <c r="BE16" i="13"/>
  <c r="BE15" i="13"/>
  <c r="BE14" i="13"/>
  <c r="BE13" i="13"/>
  <c r="BE12" i="13"/>
  <c r="BE10" i="13"/>
  <c r="BE9" i="13"/>
  <c r="BE8" i="13"/>
  <c r="BE6" i="13"/>
  <c r="BE4" i="13"/>
  <c r="BE2" i="13"/>
  <c r="BC44" i="13"/>
  <c r="BC43" i="13"/>
  <c r="BC42" i="13"/>
  <c r="BC41" i="13"/>
  <c r="BC40" i="13"/>
  <c r="BC39" i="13"/>
  <c r="BC38" i="13"/>
  <c r="BC37" i="13"/>
  <c r="BC36" i="13"/>
  <c r="BC35" i="13"/>
  <c r="BC34" i="13"/>
  <c r="BC33" i="13"/>
  <c r="BC32" i="13"/>
  <c r="BC31" i="13"/>
  <c r="BC30" i="13"/>
  <c r="BC29" i="13"/>
  <c r="BC28" i="13"/>
  <c r="BC27" i="13"/>
  <c r="BC25" i="13"/>
  <c r="BC24" i="13"/>
  <c r="BC23" i="13"/>
  <c r="BC22" i="13"/>
  <c r="BC21" i="13"/>
  <c r="BC20" i="13"/>
  <c r="BC19" i="13"/>
  <c r="BC18" i="13"/>
  <c r="BC17" i="13"/>
  <c r="BC16" i="13"/>
  <c r="BC15" i="13"/>
  <c r="BC14" i="13"/>
  <c r="BC13" i="13"/>
  <c r="BC12" i="13"/>
  <c r="BC11" i="13"/>
  <c r="BC10" i="13"/>
  <c r="BC9" i="13"/>
  <c r="BC6" i="13"/>
  <c r="BC4" i="13"/>
  <c r="BC3" i="13"/>
  <c r="BC2" i="13"/>
  <c r="FB44" i="13"/>
  <c r="FB43" i="13"/>
  <c r="FB42" i="13"/>
  <c r="FB41" i="13"/>
  <c r="FB40" i="13"/>
  <c r="FB39" i="13"/>
  <c r="FB38" i="13"/>
  <c r="FB37" i="13"/>
  <c r="FB36" i="13"/>
  <c r="FB35" i="13"/>
  <c r="FB34" i="13"/>
  <c r="FB33" i="13"/>
  <c r="FB32" i="13"/>
  <c r="FB31" i="13"/>
  <c r="FB30" i="13"/>
  <c r="FB29" i="13"/>
  <c r="FB28" i="13"/>
  <c r="FB27" i="13"/>
  <c r="FB25" i="13"/>
  <c r="FB24" i="13"/>
  <c r="FB23" i="13"/>
  <c r="FB22" i="13"/>
  <c r="FB21" i="13"/>
  <c r="FB19" i="13"/>
  <c r="FB18" i="13"/>
  <c r="FB17" i="13"/>
  <c r="FB16" i="13"/>
  <c r="FB15" i="13"/>
  <c r="FB14" i="13"/>
  <c r="FB13" i="13"/>
  <c r="FB12" i="13"/>
  <c r="FB10" i="13"/>
  <c r="FB9" i="13"/>
  <c r="FB8" i="13"/>
  <c r="FB7" i="13"/>
  <c r="FB6" i="13"/>
  <c r="FB4" i="13"/>
  <c r="FB2" i="13"/>
  <c r="BA44" i="13"/>
  <c r="BA43" i="13"/>
  <c r="BA42" i="13"/>
  <c r="BA41" i="13"/>
  <c r="BA40" i="13"/>
  <c r="BA39" i="13"/>
  <c r="BA38" i="13"/>
  <c r="BA37" i="13"/>
  <c r="BA36" i="13"/>
  <c r="BA35" i="13"/>
  <c r="BA34" i="13"/>
  <c r="BA33" i="13"/>
  <c r="BA32" i="13"/>
  <c r="BA31" i="13"/>
  <c r="BA29" i="13"/>
  <c r="BA28" i="13"/>
  <c r="BA27" i="13"/>
  <c r="BA26" i="13"/>
  <c r="BA25" i="13"/>
  <c r="BA24" i="13"/>
  <c r="BA23" i="13"/>
  <c r="BA22" i="13"/>
  <c r="BA21" i="13"/>
  <c r="BA20" i="13"/>
  <c r="BA19" i="13"/>
  <c r="BA18" i="13"/>
  <c r="BA17" i="13"/>
  <c r="BA16" i="13"/>
  <c r="BA15" i="13"/>
  <c r="BA14" i="13"/>
  <c r="BA13" i="13"/>
  <c r="BA12" i="13"/>
  <c r="BA10" i="13"/>
  <c r="BA9" i="13"/>
  <c r="BA6" i="13"/>
  <c r="BA4" i="13"/>
  <c r="BA3" i="13"/>
  <c r="BA2" i="13"/>
  <c r="AY44" i="13"/>
  <c r="AY43" i="13"/>
  <c r="AY42" i="13"/>
  <c r="AY41" i="13"/>
  <c r="AY40" i="13"/>
  <c r="AY39" i="13"/>
  <c r="AY38" i="13"/>
  <c r="AY37" i="13"/>
  <c r="AY36" i="13"/>
  <c r="AY35" i="13"/>
  <c r="AY33" i="13"/>
  <c r="AY32" i="13"/>
  <c r="AY31" i="13"/>
  <c r="AY30" i="13"/>
  <c r="AY28" i="13"/>
  <c r="AY27" i="13"/>
  <c r="AY26" i="13"/>
  <c r="AY25" i="13"/>
  <c r="AY24" i="13"/>
  <c r="AY23" i="13"/>
  <c r="AY22" i="13"/>
  <c r="AY21" i="13"/>
  <c r="AY20" i="13"/>
  <c r="AY19" i="13"/>
  <c r="AY18" i="13"/>
  <c r="AY17" i="13"/>
  <c r="AY16" i="13"/>
  <c r="AY15" i="13"/>
  <c r="AY14" i="13"/>
  <c r="AY13" i="13"/>
  <c r="AY11" i="13"/>
  <c r="AY10" i="13"/>
  <c r="AY9" i="13"/>
  <c r="AY8" i="13"/>
  <c r="AY6" i="13"/>
  <c r="AY4" i="13"/>
  <c r="AY2" i="13"/>
  <c r="AW44" i="13"/>
  <c r="AW43" i="13"/>
  <c r="AW42" i="13"/>
  <c r="AW41" i="13"/>
  <c r="AW40" i="13"/>
  <c r="AW39" i="13"/>
  <c r="AW38" i="13"/>
  <c r="AW37" i="13"/>
  <c r="AW36" i="13"/>
  <c r="AW35" i="13"/>
  <c r="AW34" i="13"/>
  <c r="AW33" i="13"/>
  <c r="AW32" i="13"/>
  <c r="AW31" i="13"/>
  <c r="AW30" i="13"/>
  <c r="AW28" i="13"/>
  <c r="AW27" i="13"/>
  <c r="AW25" i="13"/>
  <c r="AW24" i="13"/>
  <c r="AW23" i="13"/>
  <c r="AW22" i="13"/>
  <c r="AW21" i="13"/>
  <c r="AW20" i="13"/>
  <c r="AW19" i="13"/>
  <c r="AW18" i="13"/>
  <c r="AW17" i="13"/>
  <c r="AW16" i="13"/>
  <c r="AW15" i="13"/>
  <c r="AW14" i="13"/>
  <c r="AW13" i="13"/>
  <c r="AW12" i="13"/>
  <c r="AW11" i="13"/>
  <c r="AW10" i="13"/>
  <c r="AW9" i="13"/>
  <c r="AW8" i="13"/>
  <c r="AW6" i="13"/>
  <c r="AW4" i="13"/>
  <c r="AW2" i="13"/>
  <c r="AU44" i="13"/>
  <c r="AU43" i="13"/>
  <c r="AU42" i="13"/>
  <c r="AU41" i="13"/>
  <c r="AU40" i="13"/>
  <c r="AU39" i="13"/>
  <c r="AU38" i="13"/>
  <c r="AU37" i="13"/>
  <c r="AU36" i="13"/>
  <c r="AU35" i="13"/>
  <c r="AU34" i="13"/>
  <c r="AU33" i="13"/>
  <c r="AU32" i="13"/>
  <c r="AU31" i="13"/>
  <c r="AU30" i="13"/>
  <c r="AU29" i="13"/>
  <c r="AU28" i="13"/>
  <c r="AU27" i="13"/>
  <c r="AU25" i="13"/>
  <c r="AU24" i="13"/>
  <c r="AU22" i="13"/>
  <c r="AU20" i="13"/>
  <c r="AU19" i="13"/>
  <c r="AU18" i="13"/>
  <c r="AU17" i="13"/>
  <c r="AU16" i="13"/>
  <c r="AU15" i="13"/>
  <c r="AU14" i="13"/>
  <c r="AU13" i="13"/>
  <c r="AU12" i="13"/>
  <c r="AU11" i="13"/>
  <c r="AU10" i="13"/>
  <c r="AU9" i="13"/>
  <c r="AU6" i="13"/>
  <c r="AU4" i="13"/>
  <c r="AU2" i="13"/>
  <c r="AS44" i="13"/>
  <c r="AS43" i="13"/>
  <c r="AS42" i="13"/>
  <c r="AS41" i="13"/>
  <c r="AS40" i="13"/>
  <c r="AS39" i="13"/>
  <c r="AS38" i="13"/>
  <c r="AS37" i="13"/>
  <c r="AS36" i="13"/>
  <c r="AS35" i="13"/>
  <c r="AS33" i="13"/>
  <c r="AS32" i="13"/>
  <c r="AS31" i="13"/>
  <c r="AS30" i="13"/>
  <c r="AS29" i="13"/>
  <c r="AS28" i="13"/>
  <c r="AS27" i="13"/>
  <c r="AS26" i="13"/>
  <c r="AS25" i="13"/>
  <c r="AS24" i="13"/>
  <c r="AS23" i="13"/>
  <c r="AS22" i="13"/>
  <c r="AS21" i="13"/>
  <c r="AS20" i="13"/>
  <c r="AS19" i="13"/>
  <c r="AS18" i="13"/>
  <c r="AS17" i="13"/>
  <c r="AS16" i="13"/>
  <c r="AS15" i="13"/>
  <c r="AS14" i="13"/>
  <c r="AS13" i="13"/>
  <c r="AS11" i="13"/>
  <c r="AS10" i="13"/>
  <c r="AS9" i="13"/>
  <c r="AS8" i="13"/>
  <c r="AS6" i="13"/>
  <c r="AS4" i="13"/>
  <c r="AS2" i="13"/>
  <c r="AQ43" i="13"/>
  <c r="AQ42" i="13"/>
  <c r="AQ41" i="13"/>
  <c r="AQ40" i="13"/>
  <c r="AQ39" i="13"/>
  <c r="AQ38" i="13"/>
  <c r="AQ36" i="13"/>
  <c r="AQ35" i="13"/>
  <c r="AQ34" i="13"/>
  <c r="AQ33" i="13"/>
  <c r="AQ32" i="13"/>
  <c r="AQ29" i="13"/>
  <c r="AQ28" i="13"/>
  <c r="AQ27" i="13"/>
  <c r="AQ25" i="13"/>
  <c r="AQ24" i="13"/>
  <c r="AQ23" i="13"/>
  <c r="AQ22" i="13"/>
  <c r="AQ21" i="13"/>
  <c r="AQ20" i="13"/>
  <c r="AQ19" i="13"/>
  <c r="AQ18" i="13"/>
  <c r="AQ17" i="13"/>
  <c r="AQ16" i="13"/>
  <c r="AQ15" i="13"/>
  <c r="AQ14" i="13"/>
  <c r="AQ13" i="13"/>
  <c r="AQ12" i="13"/>
  <c r="AQ10" i="13"/>
  <c r="AQ9" i="13"/>
  <c r="AQ6" i="13"/>
  <c r="AQ4" i="13"/>
  <c r="AQ2" i="13"/>
  <c r="AO44" i="13"/>
  <c r="AO43" i="13"/>
  <c r="AO42" i="13"/>
  <c r="AO41" i="13"/>
  <c r="AO40" i="13"/>
  <c r="AO39" i="13"/>
  <c r="AO38" i="13"/>
  <c r="AO37" i="13"/>
  <c r="AO36" i="13"/>
  <c r="AO33" i="13"/>
  <c r="AO32" i="13"/>
  <c r="AO31" i="13"/>
  <c r="AO30" i="13"/>
  <c r="AO29" i="13"/>
  <c r="AO28" i="13"/>
  <c r="AO27" i="13"/>
  <c r="AO26" i="13"/>
  <c r="AO25" i="13"/>
  <c r="AO24" i="13"/>
  <c r="AO22" i="13"/>
  <c r="AO20" i="13"/>
  <c r="AO19" i="13"/>
  <c r="AO18" i="13"/>
  <c r="AO17" i="13"/>
  <c r="AO16" i="13"/>
  <c r="AO15" i="13"/>
  <c r="AO14" i="13"/>
  <c r="AO13" i="13"/>
  <c r="AO12" i="13"/>
  <c r="AO11" i="13"/>
  <c r="AO9" i="13"/>
  <c r="AO6" i="13"/>
  <c r="AO4" i="13"/>
  <c r="AO2" i="13"/>
  <c r="AM44" i="13"/>
  <c r="AM43" i="13"/>
  <c r="AM42" i="13"/>
  <c r="AM41" i="13"/>
  <c r="AM40" i="13"/>
  <c r="AM38" i="13"/>
  <c r="AM37" i="13"/>
  <c r="AM36" i="13"/>
  <c r="AM35" i="13"/>
  <c r="AM34" i="13"/>
  <c r="AM33" i="13"/>
  <c r="AM32" i="13"/>
  <c r="AM31" i="13"/>
  <c r="AM30" i="13"/>
  <c r="AM29" i="13"/>
  <c r="AM28" i="13"/>
  <c r="AM27" i="13"/>
  <c r="AM24" i="13"/>
  <c r="AM23" i="13"/>
  <c r="AM22" i="13"/>
  <c r="AM21" i="13"/>
  <c r="AM19" i="13"/>
  <c r="AM18" i="13"/>
  <c r="AM17" i="13"/>
  <c r="AM16" i="13"/>
  <c r="AM15" i="13"/>
  <c r="AM14" i="13"/>
  <c r="AM13" i="13"/>
  <c r="AM12" i="13"/>
  <c r="AM10" i="13"/>
  <c r="AM9" i="13"/>
  <c r="AM6" i="13"/>
  <c r="AM4" i="13"/>
  <c r="AM2" i="13"/>
  <c r="AK44" i="13"/>
  <c r="AK43" i="13"/>
  <c r="AK42" i="13"/>
  <c r="AK41" i="13"/>
  <c r="AK40" i="13"/>
  <c r="AK38" i="13"/>
  <c r="AK37" i="13"/>
  <c r="AK36" i="13"/>
  <c r="AK35" i="13"/>
  <c r="AK34" i="13"/>
  <c r="AK33" i="13"/>
  <c r="AK32" i="13"/>
  <c r="AK31" i="13"/>
  <c r="AK30" i="13"/>
  <c r="AK29" i="13"/>
  <c r="AK28" i="13"/>
  <c r="AK27" i="13"/>
  <c r="AK26" i="13"/>
  <c r="AK25" i="13"/>
  <c r="AK24" i="13"/>
  <c r="AK22" i="13"/>
  <c r="AK21" i="13"/>
  <c r="AK20" i="13"/>
  <c r="AK19" i="13"/>
  <c r="AK18" i="13"/>
  <c r="AK17" i="13"/>
  <c r="AK16" i="13"/>
  <c r="AK15" i="13"/>
  <c r="AK14" i="13"/>
  <c r="AK13" i="13"/>
  <c r="AK12" i="13"/>
  <c r="AK10" i="13"/>
  <c r="AK9" i="13"/>
  <c r="AK6" i="13"/>
  <c r="AK4" i="13"/>
  <c r="AK2" i="13"/>
  <c r="AI44" i="13"/>
  <c r="AI43" i="13"/>
  <c r="AI42" i="13"/>
  <c r="AI41" i="13"/>
  <c r="AI40" i="13"/>
  <c r="AI39" i="13"/>
  <c r="AI38" i="13"/>
  <c r="AI37" i="13"/>
  <c r="AI36" i="13"/>
  <c r="AI35" i="13"/>
  <c r="AI34" i="13"/>
  <c r="AI33" i="13"/>
  <c r="AI32" i="13"/>
  <c r="AI31" i="13"/>
  <c r="AI30" i="13"/>
  <c r="AI29" i="13"/>
  <c r="AI28" i="13"/>
  <c r="AI27" i="13"/>
  <c r="AI25" i="13"/>
  <c r="AI24" i="13"/>
  <c r="AI23" i="13"/>
  <c r="AI22" i="13"/>
  <c r="AI21" i="13"/>
  <c r="AI20" i="13"/>
  <c r="AI19" i="13"/>
  <c r="AI18" i="13"/>
  <c r="AI17" i="13"/>
  <c r="AI16" i="13"/>
  <c r="AI15" i="13"/>
  <c r="AI14" i="13"/>
  <c r="AI13" i="13"/>
  <c r="AI12" i="13"/>
  <c r="AI11" i="13"/>
  <c r="AI9" i="13"/>
  <c r="AI6" i="13"/>
  <c r="AI4" i="13"/>
  <c r="AI2" i="13"/>
  <c r="AG44" i="13"/>
  <c r="AG43" i="13"/>
  <c r="AG42" i="13"/>
  <c r="AG41" i="13"/>
  <c r="AG40" i="13"/>
  <c r="AG39" i="13"/>
  <c r="AG38" i="13"/>
  <c r="AG37" i="13"/>
  <c r="AG36" i="13"/>
  <c r="AG35" i="13"/>
  <c r="AG34" i="13"/>
  <c r="AG33" i="13"/>
  <c r="AG32" i="13"/>
  <c r="AG31" i="13"/>
  <c r="AG30" i="13"/>
  <c r="AG29" i="13"/>
  <c r="AG28" i="13"/>
  <c r="AG27" i="13"/>
  <c r="AG26" i="13"/>
  <c r="AG24" i="13"/>
  <c r="AG23" i="13"/>
  <c r="AG22" i="13"/>
  <c r="AG21" i="13"/>
  <c r="AG20" i="13"/>
  <c r="AG19" i="13"/>
  <c r="AG18" i="13"/>
  <c r="AG17" i="13"/>
  <c r="AG16" i="13"/>
  <c r="AG15" i="13"/>
  <c r="AG14" i="13"/>
  <c r="AG13" i="13"/>
  <c r="AG12" i="13"/>
  <c r="AG10" i="13"/>
  <c r="AG9" i="13"/>
  <c r="AG6" i="13"/>
  <c r="AG4" i="13"/>
  <c r="AG2" i="13"/>
  <c r="AE44" i="13"/>
  <c r="AE43" i="13"/>
  <c r="AE42" i="13"/>
  <c r="AE41" i="13"/>
  <c r="AE40" i="13"/>
  <c r="AE39" i="13"/>
  <c r="AE38" i="13"/>
  <c r="AE37" i="13"/>
  <c r="AE36" i="13"/>
  <c r="AE35" i="13"/>
  <c r="AE34" i="13"/>
  <c r="AE33" i="13"/>
  <c r="AE32" i="13"/>
  <c r="AE31" i="13"/>
  <c r="AE30" i="13"/>
  <c r="AE29" i="13"/>
  <c r="AE28" i="13"/>
  <c r="AE27" i="13"/>
  <c r="AE26" i="13"/>
  <c r="AE25" i="13"/>
  <c r="AE24" i="13"/>
  <c r="AE23" i="13"/>
  <c r="AE22" i="13"/>
  <c r="AE21" i="13"/>
  <c r="AE20" i="13"/>
  <c r="AE19" i="13"/>
  <c r="AE18" i="13"/>
  <c r="AE17" i="13"/>
  <c r="AE16" i="13"/>
  <c r="AE15" i="13"/>
  <c r="AE14" i="13"/>
  <c r="AE13" i="13"/>
  <c r="AE12" i="13"/>
  <c r="AE10" i="13"/>
  <c r="AE9" i="13"/>
  <c r="AE8" i="13"/>
  <c r="AE6" i="13"/>
  <c r="AE4" i="13"/>
  <c r="AE3" i="13"/>
  <c r="AE2" i="13"/>
  <c r="AC44" i="13"/>
  <c r="AC43" i="13"/>
  <c r="AC42" i="13"/>
  <c r="AC41" i="13"/>
  <c r="AC40" i="13"/>
  <c r="AC39" i="13"/>
  <c r="AC38" i="13"/>
  <c r="AC37" i="13"/>
  <c r="AC36" i="13"/>
  <c r="AC35" i="13"/>
  <c r="AC33" i="13"/>
  <c r="AC32" i="13"/>
  <c r="AC31" i="13"/>
  <c r="AC30" i="13"/>
  <c r="AC29" i="13"/>
  <c r="AC28" i="13"/>
  <c r="AC27" i="13"/>
  <c r="AC24" i="13"/>
  <c r="AC23" i="13"/>
  <c r="AC22" i="13"/>
  <c r="AC21" i="13"/>
  <c r="AC20" i="13"/>
  <c r="AC19" i="13"/>
  <c r="AC18" i="13"/>
  <c r="AC17" i="13"/>
  <c r="AC16" i="13"/>
  <c r="AC15" i="13"/>
  <c r="AC14" i="13"/>
  <c r="AC12" i="13"/>
  <c r="AC10" i="13"/>
  <c r="AC9" i="13"/>
  <c r="AC8" i="13"/>
  <c r="AC7" i="13"/>
  <c r="AC6" i="13"/>
  <c r="AA44" i="13"/>
  <c r="AA43" i="13"/>
  <c r="AA42" i="13"/>
  <c r="AA41" i="13"/>
  <c r="AA40" i="13"/>
  <c r="AA39" i="13"/>
  <c r="AA38" i="13"/>
  <c r="AA37" i="13"/>
  <c r="AA36" i="13"/>
  <c r="AA35" i="13"/>
  <c r="AA34" i="13"/>
  <c r="AA33" i="13"/>
  <c r="AA32" i="13"/>
  <c r="AA31" i="13"/>
  <c r="AA30" i="13"/>
  <c r="AA29" i="13"/>
  <c r="AA28" i="13"/>
  <c r="AA24" i="13"/>
  <c r="AA22" i="13"/>
  <c r="AA20" i="13"/>
  <c r="AA19" i="13"/>
  <c r="AA18" i="13"/>
  <c r="AA16" i="13"/>
  <c r="AA15" i="13"/>
  <c r="AA14" i="13"/>
  <c r="AA12" i="13"/>
  <c r="AA11" i="13"/>
  <c r="AA10" i="13"/>
  <c r="AA9" i="13"/>
  <c r="AA7" i="13"/>
  <c r="Y44" i="13"/>
  <c r="Y43" i="13"/>
  <c r="Y42" i="13"/>
  <c r="Y41" i="13"/>
  <c r="Y40" i="13"/>
  <c r="Y39" i="13"/>
  <c r="Y38" i="13"/>
  <c r="Y37" i="13"/>
  <c r="Y36" i="13"/>
  <c r="Y35" i="13"/>
  <c r="Y34" i="13"/>
  <c r="Y33" i="13"/>
  <c r="Y32" i="13"/>
  <c r="Y31" i="13"/>
  <c r="Y30" i="13"/>
  <c r="Y29" i="13"/>
  <c r="Y28" i="13"/>
  <c r="Y27" i="13"/>
  <c r="Y25" i="13"/>
  <c r="Y24" i="13"/>
  <c r="Y23" i="13"/>
  <c r="Y22" i="13"/>
  <c r="Y21" i="13"/>
  <c r="Y20" i="13"/>
  <c r="Y19" i="13"/>
  <c r="Y18" i="13"/>
  <c r="Y17" i="13"/>
  <c r="Y16" i="13"/>
  <c r="Y15" i="13"/>
  <c r="Y14" i="13"/>
  <c r="Y10" i="13"/>
  <c r="Y9" i="13"/>
  <c r="Y7" i="13"/>
  <c r="Y6" i="13"/>
  <c r="Y4" i="13"/>
  <c r="Y2" i="13"/>
  <c r="W3" i="13"/>
  <c r="W4" i="13"/>
  <c r="W6" i="13"/>
  <c r="W7" i="13"/>
  <c r="W9" i="13"/>
  <c r="W10" i="13"/>
  <c r="W12" i="13"/>
  <c r="W13" i="13"/>
  <c r="W14" i="13"/>
  <c r="W15" i="13"/>
  <c r="W16" i="13"/>
  <c r="W17" i="13"/>
  <c r="W18" i="13"/>
  <c r="W19" i="13"/>
  <c r="W20" i="13"/>
  <c r="W21" i="13"/>
  <c r="W22" i="13"/>
  <c r="W23" i="13"/>
  <c r="W24" i="13"/>
  <c r="W25" i="13"/>
  <c r="W27" i="13"/>
  <c r="W28" i="13"/>
  <c r="W29" i="13"/>
  <c r="W31" i="13"/>
  <c r="W32" i="13"/>
  <c r="W33" i="13"/>
  <c r="W34" i="13"/>
  <c r="W35" i="13"/>
  <c r="W36" i="13"/>
  <c r="W37" i="13"/>
  <c r="W38" i="13"/>
  <c r="W39" i="13"/>
  <c r="W40" i="13"/>
  <c r="W41" i="13"/>
  <c r="W42" i="13"/>
  <c r="W43" i="13"/>
  <c r="W44" i="13"/>
  <c r="W2" i="13"/>
  <c r="DG46" i="13" l="1"/>
  <c r="DG47" i="13"/>
  <c r="DG48" i="13" l="1"/>
  <c r="W34" i="16"/>
  <c r="W2" i="16"/>
  <c r="W3" i="16"/>
  <c r="X3" i="16"/>
  <c r="Y3" i="16"/>
  <c r="Z3" i="16"/>
  <c r="W4" i="16"/>
  <c r="X4" i="16"/>
  <c r="Y4" i="16"/>
  <c r="Z4" i="16"/>
  <c r="W5" i="16"/>
  <c r="X5" i="16"/>
  <c r="Y5" i="16"/>
  <c r="Z5" i="16"/>
  <c r="W6" i="16"/>
  <c r="X6" i="16"/>
  <c r="Y6" i="16"/>
  <c r="Z6" i="16"/>
  <c r="W7" i="16"/>
  <c r="X7" i="16"/>
  <c r="Y7" i="16"/>
  <c r="Z7" i="16"/>
  <c r="W8" i="16"/>
  <c r="X8" i="16"/>
  <c r="Y8" i="16"/>
  <c r="Z8" i="16"/>
  <c r="W9" i="16"/>
  <c r="X9" i="16"/>
  <c r="Y9" i="16"/>
  <c r="Z9" i="16"/>
  <c r="W10" i="16"/>
  <c r="X10" i="16"/>
  <c r="Y10" i="16"/>
  <c r="Z10" i="16"/>
  <c r="W11" i="16"/>
  <c r="X11" i="16"/>
  <c r="Y11" i="16"/>
  <c r="Z11" i="16"/>
  <c r="W12" i="16"/>
  <c r="X12" i="16"/>
  <c r="Y12" i="16"/>
  <c r="Z12" i="16"/>
  <c r="W13" i="16"/>
  <c r="X13" i="16"/>
  <c r="Y13" i="16"/>
  <c r="Z13" i="16"/>
  <c r="W14" i="16"/>
  <c r="X14" i="16"/>
  <c r="Y14" i="16"/>
  <c r="Z14" i="16"/>
  <c r="W15" i="16"/>
  <c r="X15" i="16"/>
  <c r="Y15" i="16"/>
  <c r="Z15" i="16"/>
  <c r="W16" i="16"/>
  <c r="X16" i="16"/>
  <c r="Y16" i="16"/>
  <c r="Z16" i="16"/>
  <c r="W17" i="16"/>
  <c r="X17" i="16"/>
  <c r="Y17" i="16"/>
  <c r="Z17" i="16"/>
  <c r="W18" i="16"/>
  <c r="X18" i="16"/>
  <c r="Y18" i="16"/>
  <c r="Z18" i="16"/>
  <c r="W19" i="16"/>
  <c r="X19" i="16"/>
  <c r="Y19" i="16"/>
  <c r="Z19" i="16"/>
  <c r="W20" i="16"/>
  <c r="X20" i="16"/>
  <c r="Y20" i="16"/>
  <c r="Z20" i="16"/>
  <c r="W21" i="16"/>
  <c r="X21" i="16"/>
  <c r="Y21" i="16"/>
  <c r="Z21" i="16"/>
  <c r="W22" i="16"/>
  <c r="X22" i="16"/>
  <c r="Y22" i="16"/>
  <c r="Z22" i="16"/>
  <c r="W23" i="16"/>
  <c r="X23" i="16"/>
  <c r="Y23" i="16"/>
  <c r="Z23" i="16"/>
  <c r="W24" i="16"/>
  <c r="X24" i="16"/>
  <c r="Y24" i="16"/>
  <c r="Z24" i="16"/>
  <c r="W25" i="16"/>
  <c r="X25" i="16"/>
  <c r="Y25" i="16"/>
  <c r="Z25" i="16"/>
  <c r="W26" i="16"/>
  <c r="X26" i="16"/>
  <c r="Y26" i="16"/>
  <c r="Z26" i="16"/>
  <c r="W27" i="16"/>
  <c r="X27" i="16"/>
  <c r="Y27" i="16"/>
  <c r="Z27" i="16"/>
  <c r="W28" i="16"/>
  <c r="X28" i="16"/>
  <c r="Y28" i="16"/>
  <c r="Z28" i="16"/>
  <c r="W29" i="16"/>
  <c r="X29" i="16"/>
  <c r="Y29" i="16"/>
  <c r="Z29" i="16"/>
  <c r="W30" i="16"/>
  <c r="X30" i="16"/>
  <c r="Y30" i="16"/>
  <c r="Z30" i="16"/>
  <c r="W31" i="16"/>
  <c r="X31" i="16"/>
  <c r="Y31" i="16"/>
  <c r="Z31" i="16"/>
  <c r="W32" i="16"/>
  <c r="X32" i="16"/>
  <c r="Y32" i="16"/>
  <c r="Z32" i="16"/>
  <c r="W33" i="16"/>
  <c r="X33" i="16"/>
  <c r="Y33" i="16"/>
  <c r="Z33" i="16"/>
  <c r="X34" i="16"/>
  <c r="Y34" i="16"/>
  <c r="Z34" i="16"/>
  <c r="W35" i="16"/>
  <c r="X35" i="16"/>
  <c r="Y35" i="16"/>
  <c r="Z35" i="16"/>
  <c r="W36" i="16"/>
  <c r="X36" i="16"/>
  <c r="Y36" i="16"/>
  <c r="Z36" i="16"/>
  <c r="W37" i="16"/>
  <c r="X37" i="16"/>
  <c r="Y37" i="16"/>
  <c r="Z37" i="16"/>
  <c r="W38" i="16"/>
  <c r="X38" i="16"/>
  <c r="Y38" i="16"/>
  <c r="Z38" i="16"/>
  <c r="W39" i="16"/>
  <c r="X39" i="16"/>
  <c r="Y39" i="16"/>
  <c r="Z39" i="16"/>
  <c r="W40" i="16"/>
  <c r="X40" i="16"/>
  <c r="Y40" i="16"/>
  <c r="Z40" i="16"/>
  <c r="W41" i="16"/>
  <c r="X41" i="16"/>
  <c r="Y41" i="16"/>
  <c r="Z41" i="16"/>
  <c r="W42" i="16"/>
  <c r="X42" i="16"/>
  <c r="Y42" i="16"/>
  <c r="Z42" i="16"/>
  <c r="W43" i="16"/>
  <c r="X43" i="16"/>
  <c r="Y43" i="16"/>
  <c r="Z43" i="16"/>
  <c r="W44" i="16"/>
  <c r="X44" i="16"/>
  <c r="Y44" i="16"/>
  <c r="Z44" i="16"/>
  <c r="X2" i="16"/>
  <c r="Y2" i="16"/>
  <c r="Z2" i="16"/>
  <c r="AA2" i="16"/>
  <c r="AB2" i="16"/>
  <c r="AC2" i="16"/>
  <c r="AD2" i="16"/>
  <c r="AE2" i="16"/>
  <c r="AF2" i="16"/>
  <c r="AG2" i="16"/>
  <c r="AH2" i="16"/>
  <c r="AI2" i="16"/>
  <c r="AJ2" i="16"/>
  <c r="AK2" i="16"/>
  <c r="AL2" i="16"/>
  <c r="AM2" i="16"/>
  <c r="AN2" i="16"/>
  <c r="AO2" i="16"/>
  <c r="AP2" i="16"/>
  <c r="AQ2" i="16"/>
  <c r="AR2" i="16"/>
  <c r="AS2" i="16"/>
  <c r="AT2" i="16"/>
  <c r="AU2" i="16"/>
  <c r="AV2" i="16"/>
  <c r="AW2" i="16"/>
  <c r="AX2" i="16"/>
  <c r="AY2" i="16"/>
  <c r="AZ2" i="16"/>
  <c r="BA2" i="16"/>
  <c r="BB2" i="16"/>
  <c r="W52" i="13"/>
  <c r="T5" i="12"/>
  <c r="T8" i="12"/>
  <c r="T8" i="16" s="1"/>
  <c r="T11" i="12"/>
  <c r="T26" i="12"/>
  <c r="T30" i="12"/>
  <c r="T3" i="12"/>
  <c r="T12" i="12"/>
  <c r="T13" i="12"/>
  <c r="T17" i="12"/>
  <c r="T17" i="16" s="1"/>
  <c r="T25" i="12"/>
  <c r="T25" i="16" s="1"/>
  <c r="T34" i="12"/>
  <c r="T34" i="16" s="1"/>
  <c r="T10" i="12"/>
  <c r="T23" i="12"/>
  <c r="T23" i="16" s="1"/>
  <c r="T35" i="12"/>
  <c r="T7" i="12"/>
  <c r="T29" i="12"/>
  <c r="T29" i="16" s="1"/>
  <c r="T37" i="12"/>
  <c r="AQ37" i="13" s="1"/>
  <c r="FL2" i="16"/>
  <c r="FC2" i="16"/>
  <c r="FA2" i="16"/>
  <c r="FM2" i="16"/>
  <c r="FE2" i="16"/>
  <c r="FG2" i="16"/>
  <c r="AG72" i="13"/>
  <c r="BC64" i="13"/>
  <c r="BC74" i="13"/>
  <c r="D70" i="13"/>
  <c r="D71" i="13"/>
  <c r="D72" i="13"/>
  <c r="D73" i="13"/>
  <c r="D74" i="13"/>
  <c r="D69" i="13"/>
  <c r="W54" i="13"/>
  <c r="G46" i="13"/>
  <c r="T44" i="13"/>
  <c r="T43" i="13"/>
  <c r="T42" i="13"/>
  <c r="T41" i="13"/>
  <c r="T40" i="13"/>
  <c r="T39" i="13"/>
  <c r="T38" i="13"/>
  <c r="T37" i="13"/>
  <c r="T36" i="13"/>
  <c r="T35" i="13"/>
  <c r="T34" i="13"/>
  <c r="T33" i="13"/>
  <c r="T32" i="13"/>
  <c r="T31" i="13"/>
  <c r="T30" i="13"/>
  <c r="T29" i="13"/>
  <c r="T28" i="13"/>
  <c r="T27" i="13"/>
  <c r="T26" i="13"/>
  <c r="T25" i="13"/>
  <c r="T24" i="13"/>
  <c r="T23" i="13"/>
  <c r="T22" i="13"/>
  <c r="T21" i="13"/>
  <c r="T20" i="13"/>
  <c r="T19" i="13"/>
  <c r="T18" i="13"/>
  <c r="T17" i="13"/>
  <c r="T16" i="13"/>
  <c r="T15" i="13"/>
  <c r="T14" i="13"/>
  <c r="T13" i="13"/>
  <c r="T12" i="13"/>
  <c r="T11" i="13"/>
  <c r="T10" i="13"/>
  <c r="T9" i="13"/>
  <c r="T8" i="13"/>
  <c r="T7" i="13"/>
  <c r="T6" i="13"/>
  <c r="T5" i="13"/>
  <c r="T4" i="13"/>
  <c r="T3" i="13"/>
  <c r="T2" i="13"/>
  <c r="T44" i="12"/>
  <c r="T43" i="12"/>
  <c r="T43" i="16" s="1"/>
  <c r="T42" i="12"/>
  <c r="T41" i="12"/>
  <c r="T41" i="16" s="1"/>
  <c r="T40" i="12"/>
  <c r="DY40" i="13" s="1"/>
  <c r="T39" i="12"/>
  <c r="T38" i="12"/>
  <c r="T36" i="12"/>
  <c r="T36" i="16" s="1"/>
  <c r="T33" i="12"/>
  <c r="T33" i="16" s="1"/>
  <c r="T32" i="12"/>
  <c r="T32" i="16" s="1"/>
  <c r="T31" i="12"/>
  <c r="AQ31" i="13" s="1"/>
  <c r="T28" i="12"/>
  <c r="T27" i="12"/>
  <c r="T24" i="12"/>
  <c r="T24" i="16" s="1"/>
  <c r="T22" i="12"/>
  <c r="T22" i="16" s="1"/>
  <c r="T21" i="12"/>
  <c r="T20" i="12"/>
  <c r="T19" i="12"/>
  <c r="T19" i="16" s="1"/>
  <c r="T18" i="12"/>
  <c r="T18" i="16" s="1"/>
  <c r="T16" i="12"/>
  <c r="T15" i="12"/>
  <c r="T15" i="16" s="1"/>
  <c r="T9" i="12"/>
  <c r="T9" i="16" s="1"/>
  <c r="T6" i="12"/>
  <c r="T6" i="16" s="1"/>
  <c r="T4" i="12"/>
  <c r="T2" i="12"/>
  <c r="T13" i="16" l="1"/>
  <c r="BI13" i="13"/>
  <c r="AA13" i="13"/>
  <c r="AC13" i="13"/>
  <c r="BQ13" i="13"/>
  <c r="T26" i="16"/>
  <c r="BM26" i="13"/>
  <c r="BQ26" i="13"/>
  <c r="T10" i="16"/>
  <c r="DS10" i="13"/>
  <c r="T7" i="16"/>
  <c r="DK7" i="13"/>
  <c r="DE7" i="13"/>
  <c r="BY7" i="13"/>
  <c r="BK7" i="13"/>
  <c r="BG7" i="13"/>
  <c r="BC7" i="13"/>
  <c r="AU7" i="13"/>
  <c r="AO7" i="13"/>
  <c r="AE7" i="13"/>
  <c r="BU7" i="13"/>
  <c r="EY7" i="13"/>
  <c r="DW7" i="13"/>
  <c r="DQ7" i="13"/>
  <c r="CW7" i="13"/>
  <c r="CS7" i="13"/>
  <c r="CA7" i="13"/>
  <c r="BE7" i="13"/>
  <c r="DY7" i="13"/>
  <c r="CI7" i="13"/>
  <c r="CC7" i="13"/>
  <c r="AK7" i="13"/>
  <c r="DI7" i="13"/>
  <c r="DC7" i="13"/>
  <c r="CY7" i="13"/>
  <c r="CY69" i="13" s="1"/>
  <c r="CG7" i="13"/>
  <c r="BS7" i="13"/>
  <c r="BO7" i="13"/>
  <c r="BM7" i="13"/>
  <c r="AQ7" i="13"/>
  <c r="AI7" i="13"/>
  <c r="AG7" i="13"/>
  <c r="EG7" i="13"/>
  <c r="DS7" i="13"/>
  <c r="DO7" i="13"/>
  <c r="DA7" i="13"/>
  <c r="CO7" i="13"/>
  <c r="AM7" i="13"/>
  <c r="T12" i="16"/>
  <c r="DS12" i="13"/>
  <c r="T11" i="16"/>
  <c r="DO11" i="13"/>
  <c r="DA11" i="13"/>
  <c r="BY11" i="13"/>
  <c r="AE11" i="13"/>
  <c r="BM11" i="13"/>
  <c r="BQ11" i="13"/>
  <c r="CY11" i="13"/>
  <c r="CK11" i="13"/>
  <c r="CK60" i="13" s="1"/>
  <c r="CE11" i="13"/>
  <c r="BI11" i="13"/>
  <c r="BA11" i="13"/>
  <c r="T2" i="16"/>
  <c r="AA2" i="13"/>
  <c r="BQ2" i="13"/>
  <c r="AC2" i="13"/>
  <c r="T20" i="16"/>
  <c r="AM20" i="13"/>
  <c r="CE20" i="13"/>
  <c r="FB20" i="13"/>
  <c r="BO20" i="13"/>
  <c r="BO61" i="13" s="1"/>
  <c r="T27" i="16"/>
  <c r="AA27" i="13"/>
  <c r="T3" i="16"/>
  <c r="AU3" i="13"/>
  <c r="AO3" i="13"/>
  <c r="AA3" i="13"/>
  <c r="EG3" i="13"/>
  <c r="DY3" i="13"/>
  <c r="CO3" i="13"/>
  <c r="BQ3" i="13"/>
  <c r="BI3" i="13"/>
  <c r="EW3" i="13"/>
  <c r="EA3" i="13"/>
  <c r="DE3" i="13"/>
  <c r="BO3" i="13"/>
  <c r="AQ3" i="13"/>
  <c r="T38" i="16"/>
  <c r="BI38" i="13"/>
  <c r="T4" i="16"/>
  <c r="BQ4" i="13"/>
  <c r="BI4" i="13"/>
  <c r="AA4" i="13"/>
  <c r="AC4" i="13"/>
  <c r="T21" i="16"/>
  <c r="EQ21" i="13"/>
  <c r="CK21" i="13"/>
  <c r="AO21" i="13"/>
  <c r="EK21" i="13"/>
  <c r="EA21" i="13"/>
  <c r="DY21" i="13"/>
  <c r="EY21" i="13"/>
  <c r="EO21" i="13"/>
  <c r="EI21" i="13"/>
  <c r="BO21" i="13"/>
  <c r="AA21" i="13"/>
  <c r="EE21" i="13"/>
  <c r="AU21" i="13"/>
  <c r="EW21" i="13"/>
  <c r="EU21" i="13"/>
  <c r="EM21" i="13"/>
  <c r="EC21" i="13"/>
  <c r="BK21" i="13"/>
  <c r="ES21" i="13"/>
  <c r="EG21" i="13"/>
  <c r="BA30" i="13"/>
  <c r="AQ30" i="13"/>
  <c r="EU30" i="13"/>
  <c r="T5" i="16"/>
  <c r="DM5" i="13"/>
  <c r="DI5" i="13"/>
  <c r="CY5" i="13"/>
  <c r="CG5" i="13"/>
  <c r="BS5" i="13"/>
  <c r="BO5" i="13"/>
  <c r="BM5" i="13"/>
  <c r="AQ5" i="13"/>
  <c r="AI5" i="13"/>
  <c r="AG5" i="13"/>
  <c r="EY5" i="13"/>
  <c r="DW5" i="13"/>
  <c r="DQ5" i="13"/>
  <c r="EW5" i="13"/>
  <c r="EG5" i="13"/>
  <c r="EA5" i="13"/>
  <c r="DY5" i="13"/>
  <c r="DO5" i="13"/>
  <c r="DA5" i="13"/>
  <c r="CO5" i="13"/>
  <c r="CM5" i="13"/>
  <c r="CI5" i="13"/>
  <c r="CC5" i="13"/>
  <c r="AM5" i="13"/>
  <c r="AK5" i="13"/>
  <c r="BQ5" i="13"/>
  <c r="BI5" i="13"/>
  <c r="DK5" i="13"/>
  <c r="BK5" i="13"/>
  <c r="BC5" i="13"/>
  <c r="BA5" i="13"/>
  <c r="AU5" i="13"/>
  <c r="AO5" i="13"/>
  <c r="AE5" i="13"/>
  <c r="AA5" i="13"/>
  <c r="FB2" i="16"/>
  <c r="FN2" i="16" s="1"/>
  <c r="V16" i="12"/>
  <c r="T16" i="16"/>
  <c r="V28" i="12"/>
  <c r="T28" i="16"/>
  <c r="FF2" i="16"/>
  <c r="AO35" i="13"/>
  <c r="T35" i="16"/>
  <c r="FH43" i="16"/>
  <c r="FF43" i="16"/>
  <c r="FB43" i="16"/>
  <c r="FD43" i="16"/>
  <c r="FO43" i="16" s="1"/>
  <c r="T31" i="16"/>
  <c r="T42" i="16"/>
  <c r="BM37" i="13"/>
  <c r="BM63" i="13" s="1"/>
  <c r="T37" i="16"/>
  <c r="W30" i="13"/>
  <c r="T30" i="16"/>
  <c r="FH34" i="16"/>
  <c r="FF34" i="16"/>
  <c r="FB34" i="16"/>
  <c r="FD34" i="16"/>
  <c r="FO34" i="16" s="1"/>
  <c r="T40" i="16"/>
  <c r="V44" i="12"/>
  <c r="T44" i="16"/>
  <c r="FH2" i="16"/>
  <c r="FD2" i="16"/>
  <c r="FO2" i="16" s="1"/>
  <c r="FF33" i="16"/>
  <c r="FH33" i="16"/>
  <c r="FD33" i="16"/>
  <c r="FO33" i="16" s="1"/>
  <c r="FB33" i="16"/>
  <c r="FF32" i="16"/>
  <c r="FH32" i="16"/>
  <c r="FB32" i="16"/>
  <c r="FD32" i="16"/>
  <c r="FO32" i="16" s="1"/>
  <c r="FH31" i="16"/>
  <c r="FF31" i="16"/>
  <c r="FB31" i="16"/>
  <c r="FD31" i="16"/>
  <c r="FO31" i="16" s="1"/>
  <c r="FF30" i="16"/>
  <c r="FH30" i="16"/>
  <c r="FB30" i="16"/>
  <c r="FD30" i="16"/>
  <c r="FO30" i="16" s="1"/>
  <c r="FH29" i="16"/>
  <c r="FD29" i="16"/>
  <c r="FO29" i="16" s="1"/>
  <c r="FF29" i="16"/>
  <c r="FB29" i="16"/>
  <c r="FF28" i="16"/>
  <c r="FH28" i="16"/>
  <c r="FD28" i="16"/>
  <c r="FO28" i="16" s="1"/>
  <c r="FB28" i="16"/>
  <c r="FH27" i="16"/>
  <c r="FF27" i="16"/>
  <c r="FB27" i="16"/>
  <c r="FD27" i="16"/>
  <c r="FO27" i="16" s="1"/>
  <c r="FH26" i="16"/>
  <c r="FF26" i="16"/>
  <c r="FB26" i="16"/>
  <c r="FD26" i="16"/>
  <c r="FO26" i="16" s="1"/>
  <c r="FF25" i="16"/>
  <c r="FH25" i="16"/>
  <c r="FB25" i="16"/>
  <c r="FD25" i="16"/>
  <c r="FO25" i="16" s="1"/>
  <c r="FH24" i="16"/>
  <c r="FF24" i="16"/>
  <c r="FB24" i="16"/>
  <c r="FD24" i="16"/>
  <c r="FO24" i="16" s="1"/>
  <c r="FH23" i="16"/>
  <c r="FF23" i="16"/>
  <c r="FD23" i="16"/>
  <c r="FO23" i="16" s="1"/>
  <c r="FB23" i="16"/>
  <c r="FH22" i="16"/>
  <c r="FF22" i="16"/>
  <c r="FB22" i="16"/>
  <c r="FD22" i="16"/>
  <c r="FO22" i="16" s="1"/>
  <c r="FF21" i="16"/>
  <c r="FH21" i="16"/>
  <c r="FD21" i="16"/>
  <c r="FO21" i="16" s="1"/>
  <c r="FB21" i="16"/>
  <c r="FH20" i="16"/>
  <c r="FF20" i="16"/>
  <c r="FD20" i="16"/>
  <c r="FO20" i="16" s="1"/>
  <c r="FB20" i="16"/>
  <c r="FH19" i="16"/>
  <c r="FF19" i="16"/>
  <c r="FB19" i="16"/>
  <c r="FD19" i="16"/>
  <c r="FO19" i="16" s="1"/>
  <c r="FH18" i="16"/>
  <c r="FF18" i="16"/>
  <c r="FD18" i="16"/>
  <c r="FO18" i="16" s="1"/>
  <c r="FB18" i="16"/>
  <c r="FF17" i="16"/>
  <c r="FH17" i="16"/>
  <c r="FB17" i="16"/>
  <c r="FD17" i="16"/>
  <c r="FO17" i="16" s="1"/>
  <c r="FH16" i="16"/>
  <c r="FF16" i="16"/>
  <c r="FD16" i="16"/>
  <c r="FO16" i="16" s="1"/>
  <c r="FB16" i="16"/>
  <c r="FH15" i="16"/>
  <c r="FF15" i="16"/>
  <c r="FD15" i="16"/>
  <c r="FO15" i="16" s="1"/>
  <c r="FB15" i="16"/>
  <c r="FH14" i="16"/>
  <c r="FF14" i="16"/>
  <c r="FB14" i="16"/>
  <c r="FD14" i="16"/>
  <c r="FO14" i="16" s="1"/>
  <c r="FF13" i="16"/>
  <c r="FH13" i="16"/>
  <c r="FB13" i="16"/>
  <c r="FD13" i="16"/>
  <c r="FO13" i="16" s="1"/>
  <c r="FH12" i="16"/>
  <c r="FF12" i="16"/>
  <c r="FD12" i="16"/>
  <c r="FO12" i="16" s="1"/>
  <c r="FB12" i="16"/>
  <c r="FH11" i="16"/>
  <c r="FF11" i="16"/>
  <c r="FD11" i="16"/>
  <c r="FO11" i="16" s="1"/>
  <c r="FB11" i="16"/>
  <c r="FH10" i="16"/>
  <c r="FF10" i="16"/>
  <c r="FB10" i="16"/>
  <c r="FD10" i="16"/>
  <c r="FO10" i="16" s="1"/>
  <c r="FF9" i="16"/>
  <c r="FH9" i="16"/>
  <c r="FB9" i="16"/>
  <c r="FD9" i="16"/>
  <c r="FO9" i="16" s="1"/>
  <c r="FH8" i="16"/>
  <c r="FF8" i="16"/>
  <c r="FD8" i="16"/>
  <c r="FO8" i="16" s="1"/>
  <c r="FB8" i="16"/>
  <c r="FH7" i="16"/>
  <c r="FF7" i="16"/>
  <c r="FB7" i="16"/>
  <c r="FD7" i="16"/>
  <c r="FO7" i="16" s="1"/>
  <c r="FH6" i="16"/>
  <c r="FF6" i="16"/>
  <c r="FD6" i="16"/>
  <c r="FO6" i="16" s="1"/>
  <c r="FB6" i="16"/>
  <c r="FF5" i="16"/>
  <c r="FH5" i="16"/>
  <c r="FD5" i="16"/>
  <c r="FO5" i="16" s="1"/>
  <c r="FB5" i="16"/>
  <c r="FH4" i="16"/>
  <c r="FF4" i="16"/>
  <c r="FD4" i="16"/>
  <c r="FO4" i="16" s="1"/>
  <c r="FB4" i="16"/>
  <c r="FH3" i="16"/>
  <c r="FF3" i="16"/>
  <c r="FD3" i="16"/>
  <c r="FO3" i="16" s="1"/>
  <c r="FB3" i="16"/>
  <c r="V39" i="12"/>
  <c r="T39" i="16"/>
  <c r="FH44" i="16"/>
  <c r="FF44" i="16"/>
  <c r="FD44" i="16"/>
  <c r="FO44" i="16" s="1"/>
  <c r="FB44" i="16"/>
  <c r="FH42" i="16"/>
  <c r="FF42" i="16"/>
  <c r="FD42" i="16"/>
  <c r="FO42" i="16" s="1"/>
  <c r="FB42" i="16"/>
  <c r="FF41" i="16"/>
  <c r="FH41" i="16"/>
  <c r="FB41" i="16"/>
  <c r="FD41" i="16"/>
  <c r="FO41" i="16" s="1"/>
  <c r="FH40" i="16"/>
  <c r="FF40" i="16"/>
  <c r="FB40" i="16"/>
  <c r="FD40" i="16"/>
  <c r="FO40" i="16" s="1"/>
  <c r="FH39" i="16"/>
  <c r="FF39" i="16"/>
  <c r="FB39" i="16"/>
  <c r="FD39" i="16"/>
  <c r="FO39" i="16" s="1"/>
  <c r="FH38" i="16"/>
  <c r="FF38" i="16"/>
  <c r="FD38" i="16"/>
  <c r="FO38" i="16" s="1"/>
  <c r="FB38" i="16"/>
  <c r="FF37" i="16"/>
  <c r="FH37" i="16"/>
  <c r="FB37" i="16"/>
  <c r="FD37" i="16"/>
  <c r="FO37" i="16" s="1"/>
  <c r="FH36" i="16"/>
  <c r="FF36" i="16"/>
  <c r="FD36" i="16"/>
  <c r="FO36" i="16" s="1"/>
  <c r="FB36" i="16"/>
  <c r="FH35" i="16"/>
  <c r="FF35" i="16"/>
  <c r="FB35" i="16"/>
  <c r="FD35" i="16"/>
  <c r="FO35" i="16" s="1"/>
  <c r="CS5" i="13"/>
  <c r="BY5" i="13"/>
  <c r="Y5" i="13"/>
  <c r="EQ5" i="13"/>
  <c r="EQ69" i="13" s="1"/>
  <c r="DS5" i="13"/>
  <c r="DS59" i="13" s="1"/>
  <c r="DC5" i="13"/>
  <c r="AW5" i="13"/>
  <c r="ES5" i="13"/>
  <c r="ES59" i="13" s="1"/>
  <c r="DU5" i="13"/>
  <c r="DU59" i="13" s="1"/>
  <c r="DE5" i="13"/>
  <c r="DE59" i="13" s="1"/>
  <c r="CW5" i="13"/>
  <c r="CA5" i="13"/>
  <c r="CA59" i="13" s="1"/>
  <c r="BU5" i="13"/>
  <c r="BU59" i="13" s="1"/>
  <c r="BE5" i="13"/>
  <c r="AY5" i="13"/>
  <c r="W5" i="13"/>
  <c r="EU5" i="13"/>
  <c r="EU59" i="13" s="1"/>
  <c r="BW5" i="13"/>
  <c r="BG5" i="13"/>
  <c r="BG59" i="13" s="1"/>
  <c r="AS5" i="13"/>
  <c r="AC5" i="13"/>
  <c r="V23" i="12"/>
  <c r="AO23" i="13" s="1"/>
  <c r="AW29" i="13"/>
  <c r="V29" i="12"/>
  <c r="V29" i="16" s="1"/>
  <c r="BM29" i="13"/>
  <c r="BM72" i="13" s="1"/>
  <c r="AY29" i="13"/>
  <c r="EU29" i="13"/>
  <c r="AO10" i="13"/>
  <c r="AI10" i="13"/>
  <c r="AI60" i="13" s="1"/>
  <c r="Y13" i="13"/>
  <c r="CW13" i="13"/>
  <c r="EY26" i="13"/>
  <c r="EY72" i="13" s="1"/>
  <c r="EA26" i="13"/>
  <c r="EA72" i="13" s="1"/>
  <c r="DS26" i="13"/>
  <c r="DS62" i="13" s="1"/>
  <c r="CU26" i="13"/>
  <c r="CU72" i="13" s="1"/>
  <c r="FF26" i="13"/>
  <c r="FD26" i="13"/>
  <c r="BS26" i="13"/>
  <c r="BS62" i="13" s="1"/>
  <c r="BC26" i="13"/>
  <c r="BC62" i="13" s="1"/>
  <c r="AW26" i="13"/>
  <c r="CW26" i="13"/>
  <c r="CW62" i="13" s="1"/>
  <c r="CO26" i="13"/>
  <c r="CO72" i="13" s="1"/>
  <c r="CA26" i="13"/>
  <c r="CA62" i="13" s="1"/>
  <c r="AQ26" i="13"/>
  <c r="AQ72" i="13" s="1"/>
  <c r="AI26" i="13"/>
  <c r="AI62" i="13" s="1"/>
  <c r="AA26" i="13"/>
  <c r="AA72" i="13" s="1"/>
  <c r="EU26" i="13"/>
  <c r="EE26" i="13"/>
  <c r="EE72" i="13" s="1"/>
  <c r="DW26" i="13"/>
  <c r="DW72" i="13" s="1"/>
  <c r="CQ26" i="13"/>
  <c r="CI26" i="13"/>
  <c r="CI72" i="13" s="1"/>
  <c r="CC26" i="13"/>
  <c r="BW26" i="13"/>
  <c r="BW72" i="13" s="1"/>
  <c r="BO26" i="13"/>
  <c r="BO62" i="13" s="1"/>
  <c r="AC26" i="13"/>
  <c r="EO26" i="13"/>
  <c r="EO72" i="13" s="1"/>
  <c r="DY26" i="13"/>
  <c r="DY62" i="13" s="1"/>
  <c r="CS26" i="13"/>
  <c r="CS72" i="13" s="1"/>
  <c r="CE26" i="13"/>
  <c r="CE62" i="13" s="1"/>
  <c r="BI26" i="13"/>
  <c r="BI62" i="13" s="1"/>
  <c r="FB26" i="13"/>
  <c r="AU26" i="13"/>
  <c r="AU62" i="13" s="1"/>
  <c r="AM26" i="13"/>
  <c r="Y26" i="13"/>
  <c r="Y62" i="13" s="1"/>
  <c r="W26" i="13"/>
  <c r="W72" i="13" s="1"/>
  <c r="CM17" i="13"/>
  <c r="V17" i="12"/>
  <c r="V17" i="16" s="1"/>
  <c r="AA17" i="13"/>
  <c r="AA70" i="13" s="1"/>
  <c r="AY7" i="13"/>
  <c r="BA7" i="13"/>
  <c r="AS7" i="13"/>
  <c r="AW7" i="13"/>
  <c r="BK34" i="13"/>
  <c r="BK62" i="13" s="1"/>
  <c r="AO34" i="13"/>
  <c r="AO62" i="13" s="1"/>
  <c r="AY34" i="13"/>
  <c r="AY62" i="13" s="1"/>
  <c r="CQ34" i="13"/>
  <c r="AS34" i="13"/>
  <c r="AS62" i="13" s="1"/>
  <c r="AC34" i="13"/>
  <c r="AS12" i="13"/>
  <c r="AS70" i="13" s="1"/>
  <c r="Y12" i="13"/>
  <c r="CW12" i="13"/>
  <c r="AY12" i="13"/>
  <c r="AY70" i="13" s="1"/>
  <c r="ES11" i="13"/>
  <c r="EC11" i="13"/>
  <c r="EC60" i="13" s="1"/>
  <c r="DU11" i="13"/>
  <c r="DU60" i="13" s="1"/>
  <c r="CO11" i="13"/>
  <c r="CO70" i="13" s="1"/>
  <c r="BU11" i="13"/>
  <c r="BU60" i="13" s="1"/>
  <c r="BE11" i="13"/>
  <c r="BE60" i="13" s="1"/>
  <c r="AQ11" i="13"/>
  <c r="AQ70" i="13" s="1"/>
  <c r="W11" i="13"/>
  <c r="W60" i="13" s="1"/>
  <c r="EU11" i="13"/>
  <c r="EU60" i="13" s="1"/>
  <c r="EM11" i="13"/>
  <c r="EM60" i="13" s="1"/>
  <c r="CQ11" i="13"/>
  <c r="CQ60" i="13" s="1"/>
  <c r="CC11" i="13"/>
  <c r="CC60" i="13" s="1"/>
  <c r="BW11" i="13"/>
  <c r="BW70" i="13" s="1"/>
  <c r="BO11" i="13"/>
  <c r="BO70" i="13" s="1"/>
  <c r="AK11" i="13"/>
  <c r="AK60" i="13" s="1"/>
  <c r="AC11" i="13"/>
  <c r="AC60" i="13" s="1"/>
  <c r="EW11" i="13"/>
  <c r="EW70" i="13" s="1"/>
  <c r="EO11" i="13"/>
  <c r="EO70" i="13" s="1"/>
  <c r="EG11" i="13"/>
  <c r="EG60" i="13" s="1"/>
  <c r="DI11" i="13"/>
  <c r="DI70" i="13" s="1"/>
  <c r="FB11" i="13"/>
  <c r="AM11" i="13"/>
  <c r="AM60" i="13" s="1"/>
  <c r="Y11" i="13"/>
  <c r="EY11" i="13"/>
  <c r="EY70" i="13" s="1"/>
  <c r="EI11" i="13"/>
  <c r="EI60" i="13" s="1"/>
  <c r="EA11" i="13"/>
  <c r="EA60" i="13" s="1"/>
  <c r="DK11" i="13"/>
  <c r="DK70" i="13" s="1"/>
  <c r="CU11" i="13"/>
  <c r="CU70" i="13" s="1"/>
  <c r="CM11" i="13"/>
  <c r="BS11" i="13"/>
  <c r="BS70" i="13" s="1"/>
  <c r="AG11" i="13"/>
  <c r="AG70" i="13" s="1"/>
  <c r="V25" i="12"/>
  <c r="AA25" i="13" s="1"/>
  <c r="CW3" i="13"/>
  <c r="BE3" i="13"/>
  <c r="AY3" i="13"/>
  <c r="AI3" i="13"/>
  <c r="EM3" i="13"/>
  <c r="EM59" i="13" s="1"/>
  <c r="DW3" i="13"/>
  <c r="AS3" i="13"/>
  <c r="AK3" i="13"/>
  <c r="AC3" i="13"/>
  <c r="Y3" i="13"/>
  <c r="CS3" i="13"/>
  <c r="BY3" i="13"/>
  <c r="FB3" i="13"/>
  <c r="AM3" i="13"/>
  <c r="FD3" i="13"/>
  <c r="AW3" i="13"/>
  <c r="AG3" i="13"/>
  <c r="DO8" i="13"/>
  <c r="DO69" i="13" s="1"/>
  <c r="BW8" i="13"/>
  <c r="BA8" i="13"/>
  <c r="AK8" i="13"/>
  <c r="EO8" i="13"/>
  <c r="EO59" i="13" s="1"/>
  <c r="EG8" i="13"/>
  <c r="EG69" i="13" s="1"/>
  <c r="DY8" i="13"/>
  <c r="DY69" i="13" s="1"/>
  <c r="DA8" i="13"/>
  <c r="CK8" i="13"/>
  <c r="CK69" i="13" s="1"/>
  <c r="BI8" i="13"/>
  <c r="AU8" i="13"/>
  <c r="AU69" i="13" s="1"/>
  <c r="AM8" i="13"/>
  <c r="Y8" i="13"/>
  <c r="W8" i="13"/>
  <c r="EY8" i="13"/>
  <c r="EA8" i="13"/>
  <c r="EA59" i="13" s="1"/>
  <c r="CM8" i="13"/>
  <c r="CM69" i="13" s="1"/>
  <c r="BS8" i="13"/>
  <c r="BS69" i="13" s="1"/>
  <c r="BC8" i="13"/>
  <c r="BC59" i="13" s="1"/>
  <c r="AO8" i="13"/>
  <c r="AO59" i="13" s="1"/>
  <c r="AG8" i="13"/>
  <c r="EK8" i="13"/>
  <c r="EK59" i="13" s="1"/>
  <c r="CW8" i="13"/>
  <c r="CO8" i="13"/>
  <c r="BM8" i="13"/>
  <c r="BM69" i="13" s="1"/>
  <c r="AQ8" i="13"/>
  <c r="AQ69" i="13" s="1"/>
  <c r="AI8" i="13"/>
  <c r="AA8" i="13"/>
  <c r="W57" i="13"/>
  <c r="BE64" i="13"/>
  <c r="BA64" i="13"/>
  <c r="CO74" i="13"/>
  <c r="BI74" i="13"/>
  <c r="AI64" i="13"/>
  <c r="AK74" i="13"/>
  <c r="BS64" i="13"/>
  <c r="BE74" i="13"/>
  <c r="EQ64" i="13"/>
  <c r="DO64" i="13"/>
  <c r="DG74" i="13"/>
  <c r="DE63" i="13"/>
  <c r="CS60" i="13"/>
  <c r="CI64" i="13"/>
  <c r="CC74" i="13"/>
  <c r="BY64" i="13"/>
  <c r="BG63" i="13"/>
  <c r="BA62" i="13"/>
  <c r="AY74" i="13"/>
  <c r="D76" i="13"/>
  <c r="EY64" i="13"/>
  <c r="DU74" i="13"/>
  <c r="DM64" i="13"/>
  <c r="CG64" i="13"/>
  <c r="BQ64" i="13"/>
  <c r="BK60" i="13"/>
  <c r="BC70" i="13"/>
  <c r="EG64" i="13"/>
  <c r="EC63" i="13"/>
  <c r="EC62" i="13"/>
  <c r="DY64" i="13"/>
  <c r="DY63" i="13"/>
  <c r="DW60" i="13"/>
  <c r="DM63" i="13"/>
  <c r="DK64" i="13"/>
  <c r="DI74" i="13"/>
  <c r="DA73" i="13"/>
  <c r="DA62" i="13"/>
  <c r="CY61" i="13"/>
  <c r="CS61" i="13"/>
  <c r="CI69" i="13"/>
  <c r="CG61" i="13"/>
  <c r="CG59" i="13"/>
  <c r="CE64" i="13"/>
  <c r="BY61" i="13"/>
  <c r="BW63" i="13"/>
  <c r="BU74" i="13"/>
  <c r="BS61" i="13"/>
  <c r="BO59" i="13"/>
  <c r="BG62" i="13"/>
  <c r="BA61" i="13"/>
  <c r="EW63" i="13"/>
  <c r="AW74" i="13"/>
  <c r="BA63" i="13"/>
  <c r="CG74" i="13"/>
  <c r="AI74" i="13"/>
  <c r="DG64" i="13"/>
  <c r="CI74" i="13"/>
  <c r="CC64" i="13"/>
  <c r="DW61" i="13"/>
  <c r="AE70" i="13"/>
  <c r="AW70" i="13"/>
  <c r="AS73" i="13"/>
  <c r="DM74" i="13"/>
  <c r="ES64" i="13"/>
  <c r="EO64" i="13"/>
  <c r="DU64" i="13"/>
  <c r="DS64" i="13"/>
  <c r="DS73" i="13"/>
  <c r="DO73" i="13"/>
  <c r="DK74" i="13"/>
  <c r="DK63" i="13"/>
  <c r="DG73" i="13"/>
  <c r="DC64" i="13"/>
  <c r="CW64" i="13"/>
  <c r="CS64" i="13"/>
  <c r="CI71" i="13"/>
  <c r="CA64" i="13"/>
  <c r="CA63" i="13"/>
  <c r="BK74" i="13"/>
  <c r="BI64" i="13"/>
  <c r="BI63" i="13"/>
  <c r="BI60" i="13"/>
  <c r="AW73" i="13"/>
  <c r="AQ71" i="13"/>
  <c r="AO64" i="13"/>
  <c r="EU74" i="13"/>
  <c r="EK64" i="13"/>
  <c r="EI64" i="13"/>
  <c r="EI73" i="13"/>
  <c r="EG73" i="13"/>
  <c r="EA64" i="13"/>
  <c r="EA73" i="13"/>
  <c r="EA61" i="13"/>
  <c r="DW64" i="13"/>
  <c r="DW73" i="13"/>
  <c r="CQ74" i="13"/>
  <c r="CQ63" i="13"/>
  <c r="CO64" i="13"/>
  <c r="CM64" i="13"/>
  <c r="CM73" i="13"/>
  <c r="BY74" i="13"/>
  <c r="AS74" i="13"/>
  <c r="AS63" i="13"/>
  <c r="EQ74" i="13"/>
  <c r="EQ73" i="13"/>
  <c r="EM73" i="13"/>
  <c r="EM72" i="13"/>
  <c r="DQ64" i="13"/>
  <c r="DI64" i="13"/>
  <c r="DA64" i="13"/>
  <c r="CU64" i="13"/>
  <c r="CE74" i="13"/>
  <c r="BU64" i="13"/>
  <c r="BU63" i="13"/>
  <c r="BM64" i="13"/>
  <c r="BA74" i="13"/>
  <c r="AM64" i="13"/>
  <c r="EU64" i="13"/>
  <c r="EU73" i="13"/>
  <c r="EK63" i="13"/>
  <c r="EK70" i="13"/>
  <c r="EG63" i="13"/>
  <c r="EC69" i="13"/>
  <c r="DY73" i="13"/>
  <c r="DY71" i="13"/>
  <c r="CU69" i="13"/>
  <c r="BQ61" i="13"/>
  <c r="BO73" i="13"/>
  <c r="BO69" i="13"/>
  <c r="AU73" i="13"/>
  <c r="AU70" i="13"/>
  <c r="AE63" i="13"/>
  <c r="CQ61" i="13"/>
  <c r="CM72" i="13"/>
  <c r="CM62" i="13"/>
  <c r="AW64" i="13"/>
  <c r="EO73" i="13"/>
  <c r="DU61" i="13"/>
  <c r="DS60" i="13"/>
  <c r="DI73" i="13"/>
  <c r="DG72" i="13"/>
  <c r="DG71" i="13"/>
  <c r="DG70" i="13"/>
  <c r="DC70" i="13"/>
  <c r="CY63" i="13"/>
  <c r="BY63" i="13"/>
  <c r="BY72" i="13"/>
  <c r="BY62" i="13"/>
  <c r="BY60" i="13"/>
  <c r="BC63" i="13"/>
  <c r="BA72" i="13"/>
  <c r="AY61" i="13"/>
  <c r="AG62" i="13"/>
  <c r="EE60" i="13"/>
  <c r="DY60" i="13"/>
  <c r="CI59" i="13"/>
  <c r="CE61" i="13"/>
  <c r="CE70" i="13"/>
  <c r="CC73" i="13"/>
  <c r="CA60" i="13"/>
  <c r="BI61" i="13"/>
  <c r="BI70" i="13"/>
  <c r="BE62" i="13"/>
  <c r="ES74" i="13"/>
  <c r="DC63" i="13"/>
  <c r="CC72" i="13"/>
  <c r="CC71" i="13"/>
  <c r="Y64" i="13"/>
  <c r="DU72" i="13"/>
  <c r="DU71" i="13"/>
  <c r="DS74" i="13"/>
  <c r="DQ73" i="13"/>
  <c r="DQ61" i="13"/>
  <c r="DQ59" i="13"/>
  <c r="DM71" i="13"/>
  <c r="DM60" i="13"/>
  <c r="DM59" i="13"/>
  <c r="DI63" i="13"/>
  <c r="DI71" i="13"/>
  <c r="DE73" i="13"/>
  <c r="DE62" i="13"/>
  <c r="DE72" i="13"/>
  <c r="DA63" i="13"/>
  <c r="DA72" i="13"/>
  <c r="CW63" i="13"/>
  <c r="CW61" i="13"/>
  <c r="CS73" i="13"/>
  <c r="CS70" i="13"/>
  <c r="CM74" i="13"/>
  <c r="CK63" i="13"/>
  <c r="CK62" i="13"/>
  <c r="CG73" i="13"/>
  <c r="CG63" i="13"/>
  <c r="CE73" i="13"/>
  <c r="CE60" i="13"/>
  <c r="BW64" i="13"/>
  <c r="BW62" i="13"/>
  <c r="BW71" i="13"/>
  <c r="BU61" i="13"/>
  <c r="BO64" i="13"/>
  <c r="BO63" i="13"/>
  <c r="BK73" i="13"/>
  <c r="BK63" i="13"/>
  <c r="BK61" i="13"/>
  <c r="BK70" i="13"/>
  <c r="BG73" i="13"/>
  <c r="BG71" i="13"/>
  <c r="BG61" i="13"/>
  <c r="BE63" i="13"/>
  <c r="AY64" i="13"/>
  <c r="AY63" i="13"/>
  <c r="AY71" i="13"/>
  <c r="AU64" i="13"/>
  <c r="AU63" i="13"/>
  <c r="AU60" i="13"/>
  <c r="AG64" i="13"/>
  <c r="AG63" i="13"/>
  <c r="AE64" i="13"/>
  <c r="DY70" i="13"/>
  <c r="AQ61" i="13"/>
  <c r="AE60" i="13"/>
  <c r="EW74" i="13"/>
  <c r="EO74" i="13"/>
  <c r="EK74" i="13"/>
  <c r="EC64" i="13"/>
  <c r="CW74" i="13"/>
  <c r="CK74" i="13"/>
  <c r="BK64" i="13"/>
  <c r="AS64" i="13"/>
  <c r="AM74" i="13"/>
  <c r="AC74" i="13"/>
  <c r="AA64" i="13"/>
  <c r="EY74" i="13"/>
  <c r="EY63" i="13"/>
  <c r="EY73" i="13"/>
  <c r="EW64" i="13"/>
  <c r="EW73" i="13"/>
  <c r="EW72" i="13"/>
  <c r="EW62" i="13"/>
  <c r="EU63" i="13"/>
  <c r="ES73" i="13"/>
  <c r="ES63" i="13"/>
  <c r="ES62" i="13"/>
  <c r="ES72" i="13"/>
  <c r="EQ63" i="13"/>
  <c r="EQ62" i="13"/>
  <c r="EQ72" i="13"/>
  <c r="EQ60" i="13"/>
  <c r="EQ70" i="13"/>
  <c r="EQ59" i="13"/>
  <c r="EO63" i="13"/>
  <c r="EM74" i="13"/>
  <c r="EM64" i="13"/>
  <c r="EM63" i="13"/>
  <c r="EM62" i="13"/>
  <c r="EK73" i="13"/>
  <c r="EK72" i="13"/>
  <c r="EK62" i="13"/>
  <c r="EK60" i="13"/>
  <c r="EI74" i="13"/>
  <c r="EI63" i="13"/>
  <c r="EI62" i="13"/>
  <c r="EI72" i="13"/>
  <c r="EI59" i="13"/>
  <c r="EI69" i="13"/>
  <c r="EG74" i="13"/>
  <c r="EG62" i="13"/>
  <c r="EG72" i="13"/>
  <c r="EE64" i="13"/>
  <c r="EE74" i="13"/>
  <c r="EE63" i="13"/>
  <c r="EE73" i="13"/>
  <c r="EE70" i="13"/>
  <c r="EE59" i="13"/>
  <c r="EE69" i="13"/>
  <c r="EC74" i="13"/>
  <c r="EC73" i="13"/>
  <c r="EC72" i="13"/>
  <c r="EC71" i="13"/>
  <c r="EC61" i="13"/>
  <c r="EC59" i="13"/>
  <c r="EA74" i="13"/>
  <c r="EA63" i="13"/>
  <c r="EA71" i="13"/>
  <c r="DY74" i="13"/>
  <c r="DY61" i="13"/>
  <c r="DW74" i="13"/>
  <c r="DW63" i="13"/>
  <c r="DW71" i="13"/>
  <c r="DW70" i="13"/>
  <c r="DU63" i="13"/>
  <c r="DU73" i="13"/>
  <c r="DU62" i="13"/>
  <c r="DS63" i="13"/>
  <c r="DS72" i="13"/>
  <c r="DS61" i="13"/>
  <c r="DS71" i="13"/>
  <c r="DS70" i="13"/>
  <c r="DQ74" i="13"/>
  <c r="DQ63" i="13"/>
  <c r="DQ72" i="13"/>
  <c r="DQ62" i="13"/>
  <c r="DQ71" i="13"/>
  <c r="DQ60" i="13"/>
  <c r="DQ70" i="13"/>
  <c r="DQ69" i="13"/>
  <c r="DO74" i="13"/>
  <c r="DO63" i="13"/>
  <c r="DO72" i="13"/>
  <c r="DO62" i="13"/>
  <c r="DO71" i="13"/>
  <c r="DO61" i="13"/>
  <c r="DO70" i="13"/>
  <c r="DO60" i="13"/>
  <c r="DM73" i="13"/>
  <c r="DM72" i="13"/>
  <c r="DM62" i="13"/>
  <c r="DM61" i="13"/>
  <c r="DM70" i="13"/>
  <c r="DM69" i="13"/>
  <c r="DK73" i="13"/>
  <c r="DK72" i="13"/>
  <c r="DK62" i="13"/>
  <c r="DK61" i="13"/>
  <c r="DK71" i="13"/>
  <c r="DK69" i="13"/>
  <c r="DK59" i="13"/>
  <c r="DI72" i="13"/>
  <c r="DI62" i="13"/>
  <c r="DI61" i="13"/>
  <c r="DI59" i="13"/>
  <c r="DI69" i="13"/>
  <c r="DG63" i="13"/>
  <c r="DG62" i="13"/>
  <c r="DG61" i="13"/>
  <c r="DG60" i="13"/>
  <c r="DG59" i="13"/>
  <c r="DG69" i="13"/>
  <c r="DE70" i="13"/>
  <c r="DE60" i="13"/>
  <c r="DE61" i="13"/>
  <c r="DE71" i="13"/>
  <c r="DE74" i="13"/>
  <c r="DE64" i="13"/>
  <c r="DC74" i="13"/>
  <c r="DC73" i="13"/>
  <c r="DC62" i="13"/>
  <c r="DC72" i="13"/>
  <c r="DC61" i="13"/>
  <c r="DC71" i="13"/>
  <c r="DC60" i="13"/>
  <c r="DA74" i="13"/>
  <c r="DA61" i="13"/>
  <c r="DA71" i="13"/>
  <c r="DA60" i="13"/>
  <c r="DA70" i="13"/>
  <c r="CY64" i="13"/>
  <c r="CY74" i="13"/>
  <c r="CY73" i="13"/>
  <c r="CY62" i="13"/>
  <c r="CY72" i="13"/>
  <c r="CY71" i="13"/>
  <c r="CY70" i="13"/>
  <c r="CY60" i="13"/>
  <c r="CW73" i="13"/>
  <c r="CW72" i="13"/>
  <c r="CW71" i="13"/>
  <c r="CU74" i="13"/>
  <c r="CU63" i="13"/>
  <c r="CU73" i="13"/>
  <c r="CU59" i="13"/>
  <c r="CS74" i="13"/>
  <c r="CS63" i="13"/>
  <c r="CS71" i="13"/>
  <c r="CQ64" i="13"/>
  <c r="CQ73" i="13"/>
  <c r="CQ71" i="13"/>
  <c r="CQ59" i="13"/>
  <c r="CQ69" i="13"/>
  <c r="CO63" i="13"/>
  <c r="CO73" i="13"/>
  <c r="CO62" i="13"/>
  <c r="CO61" i="13"/>
  <c r="CO71" i="13"/>
  <c r="CM63" i="13"/>
  <c r="CM71" i="13"/>
  <c r="CM61" i="13"/>
  <c r="CK72" i="13"/>
  <c r="CK73" i="13"/>
  <c r="CK64" i="13"/>
  <c r="CI63" i="13"/>
  <c r="CI73" i="13"/>
  <c r="CI61" i="13"/>
  <c r="CI70" i="13"/>
  <c r="CI60" i="13"/>
  <c r="CG62" i="13"/>
  <c r="CG72" i="13"/>
  <c r="CG71" i="13"/>
  <c r="CG70" i="13"/>
  <c r="CG60" i="13"/>
  <c r="CG69" i="13"/>
  <c r="CE63" i="13"/>
  <c r="CE72" i="13"/>
  <c r="CE71" i="13"/>
  <c r="CE69" i="13"/>
  <c r="CE59" i="13"/>
  <c r="CC63" i="13"/>
  <c r="CC62" i="13"/>
  <c r="CC61" i="13"/>
  <c r="CC59" i="13"/>
  <c r="CC69" i="13"/>
  <c r="CA74" i="13"/>
  <c r="CA73" i="13"/>
  <c r="CA61" i="13"/>
  <c r="CA71" i="13"/>
  <c r="CA70" i="13"/>
  <c r="CA69" i="13"/>
  <c r="BY73" i="13"/>
  <c r="BY71" i="13"/>
  <c r="BY70" i="13"/>
  <c r="BW74" i="13"/>
  <c r="BW73" i="13"/>
  <c r="BW61" i="13"/>
  <c r="BU73" i="13"/>
  <c r="BU62" i="13"/>
  <c r="BU72" i="13"/>
  <c r="BU71" i="13"/>
  <c r="BS74" i="13"/>
  <c r="BS63" i="13"/>
  <c r="BS73" i="13"/>
  <c r="BS71" i="13"/>
  <c r="BS60" i="13"/>
  <c r="BQ74" i="13"/>
  <c r="BQ72" i="13"/>
  <c r="BQ62" i="13"/>
  <c r="BQ71" i="13"/>
  <c r="BQ60" i="13"/>
  <c r="BQ70" i="13"/>
  <c r="BQ69" i="13"/>
  <c r="BQ59" i="13"/>
  <c r="BO74" i="13"/>
  <c r="BM74" i="13"/>
  <c r="BM70" i="13"/>
  <c r="BM60" i="13"/>
  <c r="BK71" i="13"/>
  <c r="BK59" i="13"/>
  <c r="BK69" i="13"/>
  <c r="BI73" i="13"/>
  <c r="BI72" i="13"/>
  <c r="BI71" i="13"/>
  <c r="BG64" i="13"/>
  <c r="BG74" i="13"/>
  <c r="BG72" i="13"/>
  <c r="BG60" i="13"/>
  <c r="BG70" i="13"/>
  <c r="BG69" i="13"/>
  <c r="BE73" i="13"/>
  <c r="BE72" i="13"/>
  <c r="BE61" i="13"/>
  <c r="BE71" i="13"/>
  <c r="BC73" i="13"/>
  <c r="BC61" i="13"/>
  <c r="BC71" i="13"/>
  <c r="BC60" i="13"/>
  <c r="BA73" i="13"/>
  <c r="BA71" i="13"/>
  <c r="BA60" i="13"/>
  <c r="BA70" i="13"/>
  <c r="AY73" i="13"/>
  <c r="AY60" i="13"/>
  <c r="AW63" i="13"/>
  <c r="AW71" i="13"/>
  <c r="AW61" i="13"/>
  <c r="AW60" i="13"/>
  <c r="AU74" i="13"/>
  <c r="AS61" i="13"/>
  <c r="AS71" i="13"/>
  <c r="AQ63" i="13"/>
  <c r="AQ73" i="13"/>
  <c r="AO74" i="13"/>
  <c r="AO63" i="13"/>
  <c r="AO73" i="13"/>
  <c r="AM72" i="13"/>
  <c r="AM62" i="13"/>
  <c r="AK64" i="13"/>
  <c r="AK72" i="13"/>
  <c r="AK62" i="13"/>
  <c r="AK70" i="13"/>
  <c r="AI63" i="13"/>
  <c r="AI73" i="13"/>
  <c r="AI72" i="13"/>
  <c r="AI61" i="13"/>
  <c r="AI71" i="13"/>
  <c r="AI70" i="13"/>
  <c r="AG74" i="13"/>
  <c r="AG73" i="13"/>
  <c r="AE74" i="13"/>
  <c r="AE73" i="13"/>
  <c r="AE62" i="13"/>
  <c r="AE72" i="13"/>
  <c r="AE61" i="13"/>
  <c r="AE71" i="13"/>
  <c r="AE59" i="13"/>
  <c r="AE69" i="13"/>
  <c r="AC64" i="13"/>
  <c r="AC73" i="13"/>
  <c r="AC63" i="13"/>
  <c r="AA74" i="13"/>
  <c r="AA63" i="13"/>
  <c r="AA73" i="13"/>
  <c r="Y74" i="13"/>
  <c r="Y63" i="13"/>
  <c r="Y73" i="13"/>
  <c r="Y72" i="13"/>
  <c r="Y61" i="13"/>
  <c r="Y71" i="13"/>
  <c r="W74" i="13"/>
  <c r="W64" i="13"/>
  <c r="W73" i="13"/>
  <c r="W63" i="13"/>
  <c r="W61" i="13"/>
  <c r="W71" i="13"/>
  <c r="W70" i="13"/>
  <c r="GC48" i="16"/>
  <c r="GB48" i="16"/>
  <c r="W69" i="13"/>
  <c r="AQ62" i="13" l="1"/>
  <c r="CK70" i="13"/>
  <c r="BO71" i="13"/>
  <c r="DC59" i="13"/>
  <c r="DC66" i="13" s="1"/>
  <c r="CY59" i="13"/>
  <c r="CY66" i="13" s="1"/>
  <c r="EW69" i="13"/>
  <c r="EW59" i="13"/>
  <c r="DW59" i="13"/>
  <c r="CO69" i="13"/>
  <c r="CO76" i="13" s="1"/>
  <c r="BI59" i="13"/>
  <c r="BI66" i="13" s="1"/>
  <c r="DA59" i="13"/>
  <c r="DA66" i="13" s="1"/>
  <c r="AA69" i="13"/>
  <c r="EY69" i="13"/>
  <c r="AO61" i="13"/>
  <c r="AO71" i="13"/>
  <c r="V25" i="16"/>
  <c r="AG25" i="13"/>
  <c r="AC25" i="13"/>
  <c r="V39" i="16"/>
  <c r="AM39" i="13"/>
  <c r="BQ39" i="13"/>
  <c r="BQ47" i="13" s="1"/>
  <c r="AK39" i="13"/>
  <c r="V16" i="16"/>
  <c r="ES16" i="13"/>
  <c r="ES70" i="13" s="1"/>
  <c r="DQ47" i="13"/>
  <c r="DQ46" i="13"/>
  <c r="DM47" i="13"/>
  <c r="DM46" i="13"/>
  <c r="V23" i="16"/>
  <c r="EW23" i="13"/>
  <c r="EW46" i="13" s="1"/>
  <c r="EU23" i="13"/>
  <c r="EM23" i="13"/>
  <c r="EM47" i="13" s="1"/>
  <c r="EO23" i="13"/>
  <c r="EO47" i="13" s="1"/>
  <c r="ES23" i="13"/>
  <c r="EK23" i="13"/>
  <c r="EG23" i="13"/>
  <c r="EG46" i="13" s="1"/>
  <c r="EE23" i="13"/>
  <c r="AU23" i="13"/>
  <c r="AK23" i="13"/>
  <c r="EY23" i="13"/>
  <c r="EI23" i="13"/>
  <c r="AA23" i="13"/>
  <c r="AA61" i="13" s="1"/>
  <c r="EQ23" i="13"/>
  <c r="CK23" i="13"/>
  <c r="CK46" i="13" s="1"/>
  <c r="BM23" i="13"/>
  <c r="BM46" i="13" s="1"/>
  <c r="V44" i="16"/>
  <c r="AQ44" i="13"/>
  <c r="CG46" i="13"/>
  <c r="CG47" i="13"/>
  <c r="EE62" i="13"/>
  <c r="CU25" i="13"/>
  <c r="CU61" i="13" s="1"/>
  <c r="CY47" i="13"/>
  <c r="CY46" i="13"/>
  <c r="DI60" i="13"/>
  <c r="DI66" i="13" s="1"/>
  <c r="EA62" i="13"/>
  <c r="EA66" i="13" s="1"/>
  <c r="AM25" i="13"/>
  <c r="AE46" i="13"/>
  <c r="AE47" i="13"/>
  <c r="DY59" i="13"/>
  <c r="DY66" i="13" s="1"/>
  <c r="BM73" i="13"/>
  <c r="FR9" i="16"/>
  <c r="AQ59" i="13"/>
  <c r="AA60" i="13"/>
  <c r="AA62" i="13"/>
  <c r="DE69" i="13"/>
  <c r="DE76" i="13" s="1"/>
  <c r="BY59" i="13"/>
  <c r="BY66" i="13" s="1"/>
  <c r="AU72" i="13"/>
  <c r="BK72" i="13"/>
  <c r="BK76" i="13" s="1"/>
  <c r="CI62" i="13"/>
  <c r="CI66" i="13" s="1"/>
  <c r="CS62" i="13"/>
  <c r="AY72" i="13"/>
  <c r="BE70" i="13"/>
  <c r="BW60" i="13"/>
  <c r="EA70" i="13"/>
  <c r="EO62" i="13"/>
  <c r="EW60" i="13"/>
  <c r="CO60" i="13"/>
  <c r="AS60" i="13"/>
  <c r="AM69" i="13"/>
  <c r="BW59" i="13"/>
  <c r="CQ70" i="13"/>
  <c r="DO59" i="13"/>
  <c r="DO66" i="13" s="1"/>
  <c r="DW62" i="13"/>
  <c r="DW66" i="13" s="1"/>
  <c r="BS72" i="13"/>
  <c r="BS76" i="13" s="1"/>
  <c r="BS59" i="13"/>
  <c r="BS66" i="13" s="1"/>
  <c r="BM59" i="13"/>
  <c r="AU59" i="13"/>
  <c r="AG60" i="13"/>
  <c r="W59" i="13"/>
  <c r="AK59" i="13"/>
  <c r="AI59" i="13"/>
  <c r="AI66" i="13" s="1"/>
  <c r="CS69" i="13"/>
  <c r="CS76" i="13" s="1"/>
  <c r="BW69" i="13"/>
  <c r="BW76" i="13" s="1"/>
  <c r="AW59" i="13"/>
  <c r="EU62" i="13"/>
  <c r="AW62" i="13"/>
  <c r="EU70" i="13"/>
  <c r="EO60" i="13"/>
  <c r="CU60" i="13"/>
  <c r="EY62" i="13"/>
  <c r="BC69" i="13"/>
  <c r="AC62" i="13"/>
  <c r="CQ72" i="13"/>
  <c r="CU62" i="13"/>
  <c r="DK60" i="13"/>
  <c r="ES60" i="13"/>
  <c r="EY59" i="13"/>
  <c r="AM70" i="13"/>
  <c r="BU70" i="13"/>
  <c r="AC69" i="13"/>
  <c r="W62" i="13"/>
  <c r="AC70" i="13"/>
  <c r="AW69" i="13"/>
  <c r="BU69" i="13"/>
  <c r="DA69" i="13"/>
  <c r="DA76" i="13" s="1"/>
  <c r="DY72" i="13"/>
  <c r="DY76" i="13" s="1"/>
  <c r="EM69" i="13"/>
  <c r="BO72" i="13"/>
  <c r="CC70" i="13"/>
  <c r="CC76" i="13" s="1"/>
  <c r="AM59" i="13"/>
  <c r="CW60" i="13"/>
  <c r="BY69" i="13"/>
  <c r="BY76" i="13" s="1"/>
  <c r="CW69" i="13"/>
  <c r="AC72" i="13"/>
  <c r="AK69" i="13"/>
  <c r="BC72" i="13"/>
  <c r="DU70" i="13"/>
  <c r="W47" i="13"/>
  <c r="W46" i="13"/>
  <c r="AW72" i="13"/>
  <c r="DU69" i="13"/>
  <c r="EG59" i="13"/>
  <c r="EI70" i="13"/>
  <c r="EU69" i="13"/>
  <c r="CA72" i="13"/>
  <c r="CA76" i="13" s="1"/>
  <c r="AO69" i="13"/>
  <c r="EO69" i="13"/>
  <c r="EY60" i="13"/>
  <c r="CM60" i="13"/>
  <c r="DS69" i="13"/>
  <c r="DS76" i="13" s="1"/>
  <c r="DW69" i="13"/>
  <c r="DW76" i="13" s="1"/>
  <c r="EC70" i="13"/>
  <c r="EC76" i="13" s="1"/>
  <c r="ES69" i="13"/>
  <c r="EA69" i="13"/>
  <c r="AI69" i="13"/>
  <c r="AI76" i="13" s="1"/>
  <c r="BA69" i="13"/>
  <c r="BA76" i="13" s="1"/>
  <c r="AC59" i="13"/>
  <c r="CM70" i="13"/>
  <c r="CM76" i="13" s="1"/>
  <c r="EG70" i="13"/>
  <c r="EM70" i="13"/>
  <c r="DC69" i="13"/>
  <c r="DC76" i="13" s="1"/>
  <c r="CO59" i="13"/>
  <c r="CQ62" i="13"/>
  <c r="CQ66" i="13" s="1"/>
  <c r="BI69" i="13"/>
  <c r="BO60" i="13"/>
  <c r="BA59" i="13"/>
  <c r="AA59" i="13"/>
  <c r="AQ60" i="13"/>
  <c r="CM59" i="13"/>
  <c r="CI76" i="13"/>
  <c r="CK59" i="13"/>
  <c r="EK69" i="13"/>
  <c r="FN35" i="16"/>
  <c r="FQ35" i="16" s="1"/>
  <c r="FN41" i="16"/>
  <c r="FQ41" i="16" s="1"/>
  <c r="FN42" i="16"/>
  <c r="FQ42" i="16" s="1"/>
  <c r="FN44" i="16"/>
  <c r="FQ44" i="16" s="1"/>
  <c r="FN5" i="16"/>
  <c r="FQ5" i="16" s="1"/>
  <c r="FN14" i="16"/>
  <c r="FQ14" i="16" s="1"/>
  <c r="FN15" i="16"/>
  <c r="FQ15" i="16" s="1"/>
  <c r="FN22" i="16"/>
  <c r="FQ22" i="16" s="1"/>
  <c r="FN23" i="16"/>
  <c r="FQ23" i="16" s="1"/>
  <c r="FN24" i="16"/>
  <c r="FQ24" i="16" s="1"/>
  <c r="FN25" i="16"/>
  <c r="FQ25" i="16" s="1"/>
  <c r="FN28" i="16"/>
  <c r="FQ28" i="16" s="1"/>
  <c r="FN29" i="16"/>
  <c r="FQ29" i="16" s="1"/>
  <c r="FN30" i="16"/>
  <c r="FQ30" i="16" s="1"/>
  <c r="FN36" i="16"/>
  <c r="FQ36" i="16" s="1"/>
  <c r="FN37" i="16"/>
  <c r="FQ37" i="16" s="1"/>
  <c r="FN7" i="16"/>
  <c r="FQ7" i="16" s="1"/>
  <c r="FN16" i="16"/>
  <c r="FQ16" i="16" s="1"/>
  <c r="FN18" i="16"/>
  <c r="FQ18" i="16" s="1"/>
  <c r="FN19" i="16"/>
  <c r="FQ19" i="16" s="1"/>
  <c r="V28" i="16"/>
  <c r="FN39" i="16"/>
  <c r="FQ39" i="16" s="1"/>
  <c r="FN3" i="16"/>
  <c r="FQ3" i="16" s="1"/>
  <c r="FN4" i="16"/>
  <c r="FQ4" i="16" s="1"/>
  <c r="FN6" i="16"/>
  <c r="FQ6" i="16" s="1"/>
  <c r="FN10" i="16"/>
  <c r="FQ10" i="16" s="1"/>
  <c r="FN11" i="16"/>
  <c r="FQ11" i="16" s="1"/>
  <c r="FN13" i="16"/>
  <c r="FQ13" i="16" s="1"/>
  <c r="FN33" i="16"/>
  <c r="FQ33" i="16" s="1"/>
  <c r="FN34" i="16"/>
  <c r="FQ34" i="16" s="1"/>
  <c r="FN43" i="16"/>
  <c r="FQ43" i="16" s="1"/>
  <c r="FN38" i="16"/>
  <c r="FQ38" i="16" s="1"/>
  <c r="FN40" i="16"/>
  <c r="FQ40" i="16" s="1"/>
  <c r="FN8" i="16"/>
  <c r="FQ8" i="16" s="1"/>
  <c r="FN9" i="16"/>
  <c r="FQ9" i="16" s="1"/>
  <c r="FN12" i="16"/>
  <c r="FQ12" i="16" s="1"/>
  <c r="FN17" i="16"/>
  <c r="FQ17" i="16" s="1"/>
  <c r="FN20" i="16"/>
  <c r="FQ20" i="16" s="1"/>
  <c r="FN21" i="16"/>
  <c r="FQ21" i="16" s="1"/>
  <c r="FN26" i="16"/>
  <c r="FQ26" i="16" s="1"/>
  <c r="FN27" i="16"/>
  <c r="FQ27" i="16" s="1"/>
  <c r="FN31" i="16"/>
  <c r="FQ31" i="16" s="1"/>
  <c r="FN32" i="16"/>
  <c r="FQ32" i="16" s="1"/>
  <c r="AQ46" i="13"/>
  <c r="AQ47" i="13"/>
  <c r="EK47" i="13"/>
  <c r="EK46" i="13"/>
  <c r="BC47" i="13"/>
  <c r="BC46" i="13"/>
  <c r="EY47" i="13"/>
  <c r="EY46" i="13"/>
  <c r="DA47" i="13"/>
  <c r="DA46" i="13"/>
  <c r="AW47" i="13"/>
  <c r="AW46" i="13"/>
  <c r="BY47" i="13"/>
  <c r="BY46" i="13"/>
  <c r="AC47" i="13"/>
  <c r="AC46" i="13"/>
  <c r="CW46" i="13"/>
  <c r="CW47" i="13"/>
  <c r="EC47" i="13"/>
  <c r="EC46" i="13"/>
  <c r="BK47" i="13"/>
  <c r="BK46" i="13"/>
  <c r="CI46" i="13"/>
  <c r="CI47" i="13"/>
  <c r="BG47" i="13"/>
  <c r="BG46" i="13"/>
  <c r="EQ47" i="13"/>
  <c r="EQ46" i="13"/>
  <c r="BS47" i="13"/>
  <c r="BS46" i="13"/>
  <c r="AU47" i="13"/>
  <c r="AU46" i="13"/>
  <c r="DY47" i="13"/>
  <c r="DY46" i="13"/>
  <c r="DO46" i="13"/>
  <c r="DO47" i="13"/>
  <c r="CS47" i="13"/>
  <c r="CS46" i="13"/>
  <c r="AI46" i="13"/>
  <c r="AI47" i="13"/>
  <c r="DK47" i="13"/>
  <c r="DK46" i="13"/>
  <c r="CC47" i="13"/>
  <c r="CC46" i="13"/>
  <c r="BW46" i="13"/>
  <c r="BW47" i="13"/>
  <c r="DE46" i="13"/>
  <c r="DE47" i="13"/>
  <c r="AA47" i="13"/>
  <c r="CO46" i="13"/>
  <c r="CO47" i="13"/>
  <c r="CM47" i="13"/>
  <c r="CM46" i="13"/>
  <c r="BI47" i="13"/>
  <c r="BI46" i="13"/>
  <c r="AM47" i="13"/>
  <c r="AS46" i="13"/>
  <c r="AS47" i="13"/>
  <c r="AY46" i="13"/>
  <c r="AY47" i="13"/>
  <c r="EW47" i="13"/>
  <c r="CQ47" i="13"/>
  <c r="CQ46" i="13"/>
  <c r="EU46" i="13"/>
  <c r="EU47" i="13"/>
  <c r="BU46" i="13"/>
  <c r="BU47" i="13"/>
  <c r="DU47" i="13"/>
  <c r="DU46" i="13"/>
  <c r="DC47" i="13"/>
  <c r="DC46" i="13"/>
  <c r="AO47" i="13"/>
  <c r="AO46" i="13"/>
  <c r="EA47" i="13"/>
  <c r="EA46" i="13"/>
  <c r="CK47" i="13"/>
  <c r="AG47" i="13"/>
  <c r="AG46" i="13"/>
  <c r="Y46" i="13"/>
  <c r="Y47" i="13"/>
  <c r="DW46" i="13"/>
  <c r="DW47" i="13"/>
  <c r="BE46" i="13"/>
  <c r="BE47" i="13"/>
  <c r="EI47" i="13"/>
  <c r="EI46" i="13"/>
  <c r="DI47" i="13"/>
  <c r="DI46" i="13"/>
  <c r="BO46" i="13"/>
  <c r="BO47" i="13"/>
  <c r="BA47" i="13"/>
  <c r="BA46" i="13"/>
  <c r="CE47" i="13"/>
  <c r="CE46" i="13"/>
  <c r="EE46" i="13"/>
  <c r="EE47" i="13"/>
  <c r="CA46" i="13"/>
  <c r="CA47" i="13"/>
  <c r="DS47" i="13"/>
  <c r="DS46" i="13"/>
  <c r="EU72" i="13"/>
  <c r="DK76" i="13"/>
  <c r="AS72" i="13"/>
  <c r="CS59" i="13"/>
  <c r="AO72" i="13"/>
  <c r="BM62" i="13"/>
  <c r="DG76" i="13"/>
  <c r="CW59" i="13"/>
  <c r="AG69" i="13"/>
  <c r="AG59" i="13"/>
  <c r="Y59" i="13"/>
  <c r="Y69" i="13"/>
  <c r="Y60" i="13"/>
  <c r="Y70" i="13"/>
  <c r="BE69" i="13"/>
  <c r="BE59" i="13"/>
  <c r="AO60" i="13"/>
  <c r="AO70" i="13"/>
  <c r="AS69" i="13"/>
  <c r="AS59" i="13"/>
  <c r="AY69" i="13"/>
  <c r="AY59" i="13"/>
  <c r="CW70" i="13"/>
  <c r="EC66" i="13"/>
  <c r="DU66" i="13"/>
  <c r="DS66" i="13"/>
  <c r="DQ66" i="13"/>
  <c r="DQ76" i="13"/>
  <c r="FR11" i="16"/>
  <c r="DO76" i="13"/>
  <c r="DM76" i="13"/>
  <c r="DM66" i="13"/>
  <c r="DI76" i="13"/>
  <c r="DG66" i="13"/>
  <c r="DE66" i="13"/>
  <c r="CY76" i="13"/>
  <c r="CG76" i="13"/>
  <c r="CG66" i="13"/>
  <c r="CE66" i="13"/>
  <c r="CE76" i="13"/>
  <c r="FR19" i="16"/>
  <c r="FR37" i="16"/>
  <c r="CC66" i="13"/>
  <c r="CA66" i="13"/>
  <c r="FR2" i="16"/>
  <c r="BU66" i="13"/>
  <c r="BK66" i="13"/>
  <c r="BG66" i="13"/>
  <c r="BG76" i="13"/>
  <c r="BC66" i="13"/>
  <c r="FQ2" i="16"/>
  <c r="FR3" i="16"/>
  <c r="FR8" i="16"/>
  <c r="FR32" i="16"/>
  <c r="FR31" i="16"/>
  <c r="FR16" i="16"/>
  <c r="FR30" i="16"/>
  <c r="FR44" i="16"/>
  <c r="FR6" i="16"/>
  <c r="FR39" i="16"/>
  <c r="FR21" i="16"/>
  <c r="FR15" i="16"/>
  <c r="FR22" i="16"/>
  <c r="FR40" i="16"/>
  <c r="FR26" i="16"/>
  <c r="FR43" i="16"/>
  <c r="AE76" i="13"/>
  <c r="AE66" i="13"/>
  <c r="FR5" i="16"/>
  <c r="FR12" i="16"/>
  <c r="FR7" i="16"/>
  <c r="FR4" i="16"/>
  <c r="FR17" i="16"/>
  <c r="FR34" i="16"/>
  <c r="FR27" i="16"/>
  <c r="FR20" i="16"/>
  <c r="FR14" i="16"/>
  <c r="FR10" i="16"/>
  <c r="FR42" i="16"/>
  <c r="FR41" i="16"/>
  <c r="FR38" i="16"/>
  <c r="FR36" i="16"/>
  <c r="FR35" i="16"/>
  <c r="FR33" i="16"/>
  <c r="FR29" i="16"/>
  <c r="FR28" i="16"/>
  <c r="FR25" i="16"/>
  <c r="FR24" i="16"/>
  <c r="FR23" i="16"/>
  <c r="W76" i="13"/>
  <c r="FR18" i="16"/>
  <c r="FR13" i="16"/>
  <c r="EA76" i="13" l="1"/>
  <c r="AA46" i="13"/>
  <c r="AA48" i="13" s="1"/>
  <c r="CU46" i="13"/>
  <c r="AE48" i="13"/>
  <c r="ES47" i="13"/>
  <c r="CU47" i="13"/>
  <c r="CU48" i="13" s="1"/>
  <c r="AA71" i="13"/>
  <c r="AA76" i="13" s="1"/>
  <c r="AM46" i="13"/>
  <c r="EG47" i="13"/>
  <c r="EG48" i="13" s="1"/>
  <c r="CU71" i="13"/>
  <c r="CU76" i="13" s="1"/>
  <c r="AK46" i="13"/>
  <c r="CG48" i="13"/>
  <c r="CY48" i="13"/>
  <c r="BM47" i="13"/>
  <c r="BM48" i="13" s="1"/>
  <c r="EM46" i="13"/>
  <c r="ES46" i="13"/>
  <c r="EO46" i="13"/>
  <c r="EO48" i="13" s="1"/>
  <c r="AK47" i="13"/>
  <c r="AK48" i="13" s="1"/>
  <c r="BQ46" i="13"/>
  <c r="BQ48" i="13" s="1"/>
  <c r="CK71" i="13"/>
  <c r="CK76" i="13" s="1"/>
  <c r="CK61" i="13"/>
  <c r="CK66" i="13" s="1"/>
  <c r="EY71" i="13"/>
  <c r="EY76" i="13" s="1"/>
  <c r="EY61" i="13"/>
  <c r="EY66" i="13" s="1"/>
  <c r="EG61" i="13"/>
  <c r="EG66" i="13" s="1"/>
  <c r="EG71" i="13"/>
  <c r="EG76" i="13" s="1"/>
  <c r="EM71" i="13"/>
  <c r="EM76" i="13" s="1"/>
  <c r="EM61" i="13"/>
  <c r="EM66" i="13" s="1"/>
  <c r="BQ63" i="13"/>
  <c r="BQ66" i="13" s="1"/>
  <c r="BQ73" i="13"/>
  <c r="BQ76" i="13" s="1"/>
  <c r="AG61" i="13"/>
  <c r="AG66" i="13" s="1"/>
  <c r="AG71" i="13"/>
  <c r="AG76" i="13" s="1"/>
  <c r="AQ74" i="13"/>
  <c r="AQ76" i="13" s="1"/>
  <c r="AQ64" i="13"/>
  <c r="AQ66" i="13" s="1"/>
  <c r="EQ71" i="13"/>
  <c r="EQ76" i="13" s="1"/>
  <c r="EQ61" i="13"/>
  <c r="EQ66" i="13" s="1"/>
  <c r="AK71" i="13"/>
  <c r="AK61" i="13"/>
  <c r="EK61" i="13"/>
  <c r="EK66" i="13" s="1"/>
  <c r="EK71" i="13"/>
  <c r="EK76" i="13" s="1"/>
  <c r="EU61" i="13"/>
  <c r="EU66" i="13" s="1"/>
  <c r="EU71" i="13"/>
  <c r="EU76" i="13" s="1"/>
  <c r="DM48" i="13"/>
  <c r="AM63" i="13"/>
  <c r="AM73" i="13"/>
  <c r="AU61" i="13"/>
  <c r="AU66" i="13" s="1"/>
  <c r="AU71" i="13"/>
  <c r="AU76" i="13" s="1"/>
  <c r="ES61" i="13"/>
  <c r="ES66" i="13" s="1"/>
  <c r="ES71" i="13"/>
  <c r="ES76" i="13" s="1"/>
  <c r="EW61" i="13"/>
  <c r="EW66" i="13" s="1"/>
  <c r="EW71" i="13"/>
  <c r="EW76" i="13" s="1"/>
  <c r="AM61" i="13"/>
  <c r="AM71" i="13"/>
  <c r="BM61" i="13"/>
  <c r="BM66" i="13" s="1"/>
  <c r="BM71" i="13"/>
  <c r="BM76" i="13" s="1"/>
  <c r="EI61" i="13"/>
  <c r="EI66" i="13" s="1"/>
  <c r="EI71" i="13"/>
  <c r="EI76" i="13" s="1"/>
  <c r="EE61" i="13"/>
  <c r="EE66" i="13" s="1"/>
  <c r="EE71" i="13"/>
  <c r="EE76" i="13" s="1"/>
  <c r="EO61" i="13"/>
  <c r="EO66" i="13" s="1"/>
  <c r="EO71" i="13"/>
  <c r="EO76" i="13" s="1"/>
  <c r="DQ48" i="13"/>
  <c r="AK63" i="13"/>
  <c r="AK73" i="13"/>
  <c r="AC61" i="13"/>
  <c r="AC66" i="13" s="1"/>
  <c r="AC71" i="13"/>
  <c r="AC76" i="13" s="1"/>
  <c r="DU76" i="13"/>
  <c r="CQ76" i="13"/>
  <c r="CO66" i="13"/>
  <c r="CM66" i="13"/>
  <c r="BW66" i="13"/>
  <c r="W66" i="13"/>
  <c r="BE76" i="13"/>
  <c r="AY76" i="13"/>
  <c r="AA66" i="13"/>
  <c r="BO66" i="13"/>
  <c r="W48" i="13"/>
  <c r="GA48" i="16" s="1"/>
  <c r="AW76" i="13"/>
  <c r="BA66" i="13"/>
  <c r="BU76" i="13"/>
  <c r="AW66" i="13"/>
  <c r="BO76" i="13"/>
  <c r="BC76" i="13"/>
  <c r="BI76" i="13"/>
  <c r="CU66" i="13"/>
  <c r="DK66" i="13"/>
  <c r="AY66" i="13"/>
  <c r="Y76" i="13"/>
  <c r="CO48" i="13"/>
  <c r="BG48" i="13"/>
  <c r="AC48" i="13"/>
  <c r="AO76" i="13"/>
  <c r="CS66" i="13"/>
  <c r="AS66" i="13"/>
  <c r="AG48" i="13"/>
  <c r="EK48" i="13"/>
  <c r="CC48" i="13"/>
  <c r="BS48" i="13"/>
  <c r="CQ48" i="13"/>
  <c r="CS48" i="13"/>
  <c r="DO48" i="13"/>
  <c r="ES48" i="13"/>
  <c r="CE48" i="13"/>
  <c r="DI48" i="13"/>
  <c r="CK48" i="13"/>
  <c r="AO48" i="13"/>
  <c r="BU48" i="13"/>
  <c r="DK48" i="13"/>
  <c r="DY48" i="13"/>
  <c r="CW48" i="13"/>
  <c r="EE48" i="13"/>
  <c r="BO48" i="13"/>
  <c r="BE48" i="13"/>
  <c r="Y48" i="13"/>
  <c r="DU48" i="13"/>
  <c r="EU48" i="13"/>
  <c r="FZ48" i="16" s="1"/>
  <c r="AM48" i="13"/>
  <c r="BI48" i="13"/>
  <c r="BW48" i="13"/>
  <c r="EQ48" i="13"/>
  <c r="EC48" i="13"/>
  <c r="EM48" i="13"/>
  <c r="BY48" i="13"/>
  <c r="DA48" i="13"/>
  <c r="BC48" i="13"/>
  <c r="DS48" i="13"/>
  <c r="EI48" i="13"/>
  <c r="EA48" i="13"/>
  <c r="AY48" i="13"/>
  <c r="AU48" i="13"/>
  <c r="AQ48" i="13"/>
  <c r="CA48" i="13"/>
  <c r="BA48" i="13"/>
  <c r="DW48" i="13"/>
  <c r="DC48" i="13"/>
  <c r="EW48" i="13"/>
  <c r="AS48" i="13"/>
  <c r="CM48" i="13"/>
  <c r="DE48" i="13"/>
  <c r="AI48" i="13"/>
  <c r="CI48" i="13"/>
  <c r="BK48" i="13"/>
  <c r="AW48" i="13"/>
  <c r="EY48" i="13"/>
  <c r="CW76" i="13"/>
  <c r="Y66" i="13"/>
  <c r="AS76" i="13"/>
  <c r="AO66" i="13"/>
  <c r="CW66" i="13"/>
  <c r="BE66" i="13"/>
  <c r="AK76" i="13" l="1"/>
  <c r="AM76" i="13"/>
  <c r="AM66" i="13"/>
  <c r="AK66" i="13"/>
  <c r="FX48" i="16"/>
  <c r="FY48" i="16"/>
  <c r="EM50" i="13"/>
  <c r="G40" i="19" s="1"/>
  <c r="J40" i="19" s="1"/>
  <c r="AU50" i="13"/>
  <c r="G12" i="19" s="1"/>
  <c r="J12" i="19" s="1"/>
  <c r="W50" i="13"/>
  <c r="G67" i="19" s="1"/>
  <c r="J67" i="19" s="1"/>
  <c r="FS48" i="16"/>
  <c r="AA50" i="13"/>
  <c r="G10" i="19" s="1"/>
  <c r="J10" i="19" s="1"/>
  <c r="BE50" i="13"/>
  <c r="G60" i="19" s="1"/>
  <c r="J60" i="19" s="1"/>
  <c r="EK50" i="13"/>
  <c r="G26" i="19" s="1"/>
  <c r="J26" i="19" s="1"/>
  <c r="AI50" i="13"/>
  <c r="G51" i="19" s="1"/>
  <c r="J51" i="19" s="1"/>
  <c r="AQ50" i="13"/>
  <c r="G4" i="19" s="1"/>
  <c r="J4" i="19" s="1"/>
  <c r="DM50" i="13"/>
  <c r="G65" i="19" s="1"/>
  <c r="J65" i="19" s="1"/>
  <c r="BA50" i="13"/>
  <c r="G28" i="19" s="1"/>
  <c r="J28" i="19" s="1"/>
  <c r="CM50" i="13"/>
  <c r="G50" i="19" s="1"/>
  <c r="J50" i="19" s="1"/>
  <c r="DI50" i="13"/>
  <c r="G44" i="19" s="1"/>
  <c r="J44" i="19" s="1"/>
  <c r="CK50" i="13"/>
  <c r="G27" i="19" s="1"/>
  <c r="J27" i="19" s="1"/>
  <c r="EG50" i="13"/>
  <c r="G18" i="19" s="1"/>
  <c r="J18" i="19" s="1"/>
  <c r="AG50" i="13"/>
  <c r="G34" i="19" s="1"/>
  <c r="J34" i="19" s="1"/>
  <c r="AK50" i="13"/>
  <c r="G22" i="19" s="1"/>
  <c r="J22" i="19" s="1"/>
  <c r="BK50" i="13"/>
  <c r="G43" i="19" s="1"/>
  <c r="J43" i="19" s="1"/>
  <c r="DO50" i="13"/>
  <c r="G49" i="19" s="1"/>
  <c r="J49" i="19" s="1"/>
  <c r="DA50" i="13"/>
  <c r="G48" i="19" s="1"/>
  <c r="J48" i="19" s="1"/>
  <c r="AE50" i="13"/>
  <c r="G42" i="19" s="1"/>
  <c r="J42" i="19" s="1"/>
  <c r="BC50" i="13"/>
  <c r="G66" i="19" s="1"/>
  <c r="J66" i="19" s="1"/>
  <c r="CS50" i="13"/>
  <c r="G8" i="19" s="1"/>
  <c r="J8" i="19" s="1"/>
  <c r="EO50" i="13"/>
  <c r="G41" i="19" s="1"/>
  <c r="J41" i="19" s="1"/>
  <c r="EC50" i="13"/>
  <c r="G64" i="19" s="1"/>
  <c r="J64" i="19" s="1"/>
  <c r="EI50" i="13"/>
  <c r="G16" i="19" s="1"/>
  <c r="J16" i="19" s="1"/>
  <c r="CA50" i="13"/>
  <c r="G57" i="19" s="1"/>
  <c r="J57" i="19" s="1"/>
  <c r="CU50" i="13"/>
  <c r="G46" i="19" s="1"/>
  <c r="J46" i="19" s="1"/>
  <c r="DE50" i="13"/>
  <c r="G31" i="19" s="1"/>
  <c r="J31" i="19" s="1"/>
  <c r="BO50" i="13"/>
  <c r="G38" i="19" s="1"/>
  <c r="J38" i="19" s="1"/>
  <c r="BW50" i="13"/>
  <c r="G63" i="19" s="1"/>
  <c r="J63" i="19" s="1"/>
  <c r="Y50" i="13"/>
  <c r="G24" i="19" s="1"/>
  <c r="J24" i="19" s="1"/>
  <c r="ES50" i="13"/>
  <c r="G37" i="19" s="1"/>
  <c r="J37" i="19" s="1"/>
  <c r="CY50" i="13"/>
  <c r="G30" i="19" s="1"/>
  <c r="J30" i="19" s="1"/>
  <c r="DG50" i="13"/>
  <c r="G68" i="19" s="1"/>
  <c r="J68" i="19" s="1"/>
  <c r="AO50" i="13"/>
  <c r="G6" i="19" s="1"/>
  <c r="J6" i="19" s="1"/>
  <c r="CW50" i="13"/>
  <c r="G7" i="19" s="1"/>
  <c r="J7" i="19" s="1"/>
  <c r="DS50" i="13"/>
  <c r="G59" i="19" s="1"/>
  <c r="J59" i="19" s="1"/>
  <c r="BM50" i="13"/>
  <c r="G9" i="19" s="1"/>
  <c r="J9" i="19" s="1"/>
  <c r="BU50" i="13"/>
  <c r="G36" i="19" s="1"/>
  <c r="J36" i="19" s="1"/>
  <c r="BS50" i="13"/>
  <c r="G39" i="19" s="1"/>
  <c r="J39" i="19" s="1"/>
  <c r="BG50" i="13"/>
  <c r="G62" i="19" s="1"/>
  <c r="J62" i="19" s="1"/>
  <c r="DW50" i="13"/>
  <c r="G17" i="19" s="1"/>
  <c r="J17" i="19" s="1"/>
  <c r="CO50" i="13"/>
  <c r="G5" i="19" s="1"/>
  <c r="J5" i="19" s="1"/>
  <c r="EA50" i="13"/>
  <c r="G33" i="19" s="1"/>
  <c r="J33" i="19" s="1"/>
  <c r="AC50" i="13"/>
  <c r="G11" i="19" s="1"/>
  <c r="J11" i="19" s="1"/>
  <c r="AS50" i="13"/>
  <c r="G52" i="19" s="1"/>
  <c r="J52" i="19" s="1"/>
  <c r="CC50" i="13"/>
  <c r="G54" i="19" s="1"/>
  <c r="J54" i="19" s="1"/>
  <c r="AM50" i="13"/>
  <c r="G14" i="19" s="1"/>
  <c r="J14" i="19" s="1"/>
  <c r="EE50" i="13"/>
  <c r="G13" i="19" s="1"/>
  <c r="J13" i="19" s="1"/>
  <c r="BY50" i="13"/>
  <c r="G47" i="19" s="1"/>
  <c r="J47" i="19" s="1"/>
  <c r="CQ50" i="13"/>
  <c r="G58" i="19" s="1"/>
  <c r="J58" i="19" s="1"/>
  <c r="EU50" i="13"/>
  <c r="G21" i="19" s="1"/>
  <c r="J21" i="19" s="1"/>
  <c r="BI50" i="13"/>
  <c r="G15" i="19" s="1"/>
  <c r="J15" i="19" s="1"/>
  <c r="CE50" i="13"/>
  <c r="G2" i="19" s="1"/>
  <c r="J2" i="19" s="1"/>
  <c r="CI50" i="13"/>
  <c r="G32" i="19" s="1"/>
  <c r="J32" i="19" s="1"/>
  <c r="DK50" i="13"/>
  <c r="G55" i="19" s="1"/>
  <c r="J55" i="19" s="1"/>
  <c r="EQ50" i="13"/>
  <c r="G25" i="19" s="1"/>
  <c r="J25" i="19" s="1"/>
  <c r="CG50" i="13"/>
  <c r="G61" i="19" s="1"/>
  <c r="J61" i="19" s="1"/>
  <c r="DQ50" i="13"/>
  <c r="G56" i="19" s="1"/>
  <c r="J56" i="19" s="1"/>
  <c r="DY50" i="13"/>
  <c r="G23" i="19" s="1"/>
  <c r="J23" i="19" s="1"/>
  <c r="DC50" i="13"/>
  <c r="G29" i="19" s="1"/>
  <c r="J29" i="19" s="1"/>
  <c r="AW50" i="13"/>
  <c r="G35" i="19" s="1"/>
  <c r="J35" i="19" s="1"/>
  <c r="DU50" i="13"/>
  <c r="G45" i="19" s="1"/>
  <c r="J45" i="19" s="1"/>
  <c r="AY50" i="13"/>
  <c r="G53" i="19" s="1"/>
  <c r="J53" i="19" s="1"/>
  <c r="BQ50" i="13"/>
  <c r="G3" i="19" s="1"/>
  <c r="J3" i="19" s="1"/>
  <c r="CA49" i="13" l="1"/>
  <c r="CW49" i="13"/>
  <c r="DY49" i="13"/>
  <c r="AC49" i="13"/>
  <c r="DU49" i="13"/>
  <c r="BS49" i="13"/>
  <c r="CY49" i="13"/>
  <c r="AW49" i="13"/>
  <c r="DS49" i="13"/>
  <c r="CK49" i="13"/>
  <c r="CE49" i="13"/>
  <c r="EM49" i="13"/>
  <c r="AY49" i="13"/>
  <c r="CS49" i="13"/>
  <c r="EG49" i="13"/>
  <c r="ES49" i="13"/>
  <c r="BU49" i="13"/>
  <c r="CO49" i="13"/>
  <c r="AO49" i="13"/>
  <c r="DG49" i="13"/>
  <c r="W49" i="13"/>
  <c r="BC49" i="13"/>
  <c r="CM49" i="13"/>
  <c r="EI49" i="13"/>
  <c r="DE49" i="13"/>
  <c r="EW49" i="13"/>
  <c r="BQ49" i="13"/>
  <c r="DA49" i="13"/>
  <c r="AA49" i="13"/>
  <c r="AQ49" i="13"/>
  <c r="BA49" i="13"/>
  <c r="AS49" i="13"/>
  <c r="BM49" i="13"/>
  <c r="DO49" i="13"/>
  <c r="BI49" i="13"/>
  <c r="AM49" i="13"/>
  <c r="BY49" i="13"/>
  <c r="EU49" i="13"/>
  <c r="DW49" i="13"/>
  <c r="CG49" i="13"/>
  <c r="DM49" i="13"/>
  <c r="AI49" i="13"/>
  <c r="AG49" i="13"/>
  <c r="CC49" i="13"/>
  <c r="EA49" i="13"/>
  <c r="DQ49" i="13"/>
  <c r="EE49" i="13"/>
  <c r="BO49" i="13"/>
  <c r="CQ49" i="13"/>
  <c r="EC49" i="13"/>
  <c r="CI49" i="13"/>
  <c r="CU49" i="13"/>
  <c r="AE49" i="13"/>
  <c r="DK49" i="13"/>
  <c r="EY49" i="13"/>
  <c r="AK49" i="13"/>
  <c r="DI49" i="13"/>
  <c r="BE49" i="13"/>
  <c r="Y49" i="13"/>
  <c r="DC49" i="13"/>
  <c r="EO49" i="13"/>
  <c r="BK49" i="13"/>
  <c r="EQ49" i="13"/>
  <c r="BG49" i="13"/>
  <c r="EK49" i="13"/>
  <c r="BW49" i="13"/>
  <c r="AU49" i="13"/>
  <c r="GE48" i="16" l="1"/>
  <c r="GF48" i="16"/>
  <c r="GD48" i="16"/>
</calcChain>
</file>

<file path=xl/comments1.xml><?xml version="1.0" encoding="utf-8"?>
<comments xmlns="http://schemas.openxmlformats.org/spreadsheetml/2006/main">
  <authors>
    <author>Butmalai</author>
    <author>Michal Pisko TIS</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List>
</comments>
</file>

<file path=xl/comments2.xml><?xml version="1.0" encoding="utf-8"?>
<comments xmlns="http://schemas.openxmlformats.org/spreadsheetml/2006/main">
  <authors>
    <author>Butmalai</author>
    <author>Michal Pisko TIS</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 ref="B46" authorId="1" shapeId="0">
      <text>
        <r>
          <rPr>
            <b/>
            <sz val="9"/>
            <color indexed="81"/>
            <rFont val="Segoe UI"/>
            <family val="2"/>
            <charset val="238"/>
          </rPr>
          <t>Michal Pisko TIS:</t>
        </r>
        <r>
          <rPr>
            <sz val="9"/>
            <color indexed="81"/>
            <rFont val="Segoe UI"/>
            <family val="2"/>
            <charset val="238"/>
          </rPr>
          <t xml:space="preserve">
Please, check the cell R45</t>
        </r>
      </text>
    </comment>
    <comment ref="B51" authorId="1" shapeId="0">
      <text>
        <r>
          <rPr>
            <b/>
            <sz val="9"/>
            <color indexed="81"/>
            <rFont val="Segoe UI"/>
            <family val="2"/>
            <charset val="238"/>
          </rPr>
          <t>Michal Pisko TIS:</t>
        </r>
        <r>
          <rPr>
            <sz val="9"/>
            <color indexed="81"/>
            <rFont val="Segoe UI"/>
            <family val="2"/>
            <charset val="238"/>
          </rPr>
          <t xml:space="preserve">
Please, check the cell R50</t>
        </r>
      </text>
    </comment>
    <comment ref="W51"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53" authorId="1" shapeId="0">
      <text>
        <r>
          <rPr>
            <b/>
            <sz val="9"/>
            <color indexed="81"/>
            <rFont val="Segoe UI"/>
            <family val="2"/>
            <charset val="238"/>
          </rPr>
          <t>Michal Pisko TIS:</t>
        </r>
        <r>
          <rPr>
            <sz val="9"/>
            <color indexed="81"/>
            <rFont val="Segoe UI"/>
            <family val="2"/>
            <charset val="238"/>
          </rPr>
          <t xml:space="preserve">
Please, check the cell R53</t>
        </r>
      </text>
    </comment>
    <comment ref="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A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C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D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A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C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E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G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I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K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M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O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Q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S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U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W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Y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B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D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FF53"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56" authorId="1" shapeId="0">
      <text>
        <r>
          <rPr>
            <b/>
            <sz val="9"/>
            <color indexed="81"/>
            <rFont val="Segoe UI"/>
            <family val="2"/>
            <charset val="238"/>
          </rPr>
          <t>Michal Pisko TIS:</t>
        </r>
        <r>
          <rPr>
            <sz val="9"/>
            <color indexed="81"/>
            <rFont val="Segoe UI"/>
            <family val="2"/>
            <charset val="238"/>
          </rPr>
          <t xml:space="preserve">
Please, check the cell R56</t>
        </r>
      </text>
    </comment>
    <comment ref="W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Y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W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EY56" authorId="1" shapeId="0">
      <text>
        <r>
          <rPr>
            <b/>
            <sz val="9"/>
            <color indexed="81"/>
            <rFont val="Segoe UI"/>
            <family val="2"/>
            <charset val="238"/>
          </rPr>
          <t>Michal Pisko TIS:</t>
        </r>
        <r>
          <rPr>
            <sz val="9"/>
            <color indexed="81"/>
            <rFont val="Segoe UI"/>
            <family val="2"/>
            <charset val="238"/>
          </rPr>
          <t xml:space="preserve">
Please, fulfill the correct data</t>
        </r>
      </text>
    </comment>
    <comment ref="B59" authorId="1" shapeId="0">
      <text>
        <r>
          <rPr>
            <b/>
            <sz val="9"/>
            <color indexed="81"/>
            <rFont val="Segoe UI"/>
            <family val="2"/>
            <charset val="238"/>
          </rPr>
          <t>Michal Pisko TIS:</t>
        </r>
        <r>
          <rPr>
            <sz val="9"/>
            <color indexed="81"/>
            <rFont val="Segoe UI"/>
            <family val="2"/>
            <charset val="238"/>
          </rPr>
          <t xml:space="preserve">
Please, check the cell R55</t>
        </r>
      </text>
    </comment>
  </commentList>
</comments>
</file>

<file path=xl/comments3.xml><?xml version="1.0" encoding="utf-8"?>
<comments xmlns="http://schemas.openxmlformats.org/spreadsheetml/2006/main">
  <authors>
    <author>Butmalai</author>
    <author>Michal Pisko TIS</author>
    <author>Michal</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 ref="FS2" authorId="1" shapeId="0">
      <text>
        <r>
          <rPr>
            <b/>
            <sz val="9"/>
            <color indexed="81"/>
            <rFont val="Segoe UI"/>
            <family val="2"/>
            <charset val="238"/>
          </rPr>
          <t>Michal Pisko TIS:</t>
        </r>
        <r>
          <rPr>
            <sz val="9"/>
            <color indexed="81"/>
            <rFont val="Segoe UI"/>
            <family val="2"/>
            <charset val="238"/>
          </rPr>
          <t xml:space="preserve">
This number displays how many comapnies in this group follow the best practice in this criterion - e.g. how many companies answered "yes" in this question. </t>
        </r>
      </text>
    </comment>
    <comment ref="FS48" authorId="2" shapeId="0">
      <text>
        <r>
          <rPr>
            <b/>
            <sz val="9"/>
            <color indexed="81"/>
            <rFont val="Segoe UI"/>
            <family val="2"/>
            <charset val="238"/>
          </rPr>
          <t>Michal:</t>
        </r>
        <r>
          <rPr>
            <sz val="9"/>
            <color indexed="81"/>
            <rFont val="Segoe UI"/>
            <family val="2"/>
            <charset val="238"/>
          </rPr>
          <t xml:space="preserve">
This number means average total score for the "central cities".</t>
        </r>
      </text>
    </comment>
  </commentList>
</comments>
</file>

<file path=xl/comments4.xml><?xml version="1.0" encoding="utf-8"?>
<comments xmlns="http://schemas.openxmlformats.org/spreadsheetml/2006/main">
  <authors>
    <author>Butmalai</author>
    <author>Michal Pisko TIS</author>
  </authors>
  <commentList>
    <comment ref="B1" authorId="0" shapeId="0">
      <text>
        <r>
          <rPr>
            <b/>
            <sz val="9"/>
            <color indexed="81"/>
            <rFont val="Tahoma"/>
            <family val="2"/>
            <charset val="238"/>
          </rPr>
          <t>Butmalai:</t>
        </r>
        <r>
          <rPr>
            <sz val="9"/>
            <color indexed="81"/>
            <rFont val="Tahoma"/>
            <family val="2"/>
            <charset val="238"/>
          </rPr>
          <t xml:space="preserve">
Viorel deci in coloana asta incluzi indicatorii
coloana urmatoare o voi tracuyde eu in engleza</t>
        </r>
      </text>
    </comment>
    <comment ref="E1" authorId="0" shapeId="0">
      <text>
        <r>
          <rPr>
            <b/>
            <sz val="9"/>
            <color indexed="81"/>
            <rFont val="Tahoma"/>
            <family val="2"/>
            <charset val="238"/>
          </rPr>
          <t>Butmalai:</t>
        </r>
        <r>
          <rPr>
            <sz val="9"/>
            <color indexed="81"/>
            <rFont val="Tahoma"/>
            <family val="2"/>
            <charset val="238"/>
          </rPr>
          <t xml:space="preserve">
aici sint raspunsurile in romana engleza
</t>
        </r>
      </text>
    </comment>
    <comment ref="D2" authorId="1" shapeId="0">
      <text>
        <r>
          <rPr>
            <b/>
            <sz val="9"/>
            <color indexed="81"/>
            <rFont val="Segoe UI"/>
            <family val="2"/>
            <charset val="238"/>
          </rPr>
          <t>Michal Pisko TIS:</t>
        </r>
        <r>
          <rPr>
            <sz val="9"/>
            <color indexed="81"/>
            <rFont val="Segoe UI"/>
            <family val="2"/>
            <charset val="238"/>
          </rPr>
          <t xml:space="preserve">
Please, check, if the categories are correct. </t>
        </r>
      </text>
    </comment>
    <comment ref="X20" authorId="1" shapeId="0">
      <text>
        <r>
          <rPr>
            <b/>
            <sz val="9"/>
            <color indexed="81"/>
            <rFont val="Segoe UI"/>
            <family val="2"/>
            <charset val="238"/>
          </rPr>
          <t>Michal Pisko TIS:</t>
        </r>
        <r>
          <rPr>
            <sz val="9"/>
            <color indexed="81"/>
            <rFont val="Segoe UI"/>
            <family val="2"/>
            <charset val="238"/>
          </rPr>
          <t xml:space="preserve">
the direct link to the company's profile on the central procurement office is missing</t>
        </r>
      </text>
    </comment>
    <comment ref="X29" authorId="1" shapeId="0">
      <text>
        <r>
          <rPr>
            <b/>
            <sz val="9"/>
            <color indexed="81"/>
            <rFont val="Segoe UI"/>
            <family val="2"/>
            <charset val="238"/>
          </rPr>
          <t>Michal Pisko TIS:</t>
        </r>
        <r>
          <rPr>
            <sz val="9"/>
            <color indexed="81"/>
            <rFont val="Segoe UI"/>
            <family val="2"/>
            <charset val="238"/>
          </rPr>
          <t xml:space="preserve">
there is an information about the remuneration for Board members in the Financial statements </t>
        </r>
      </text>
    </comment>
    <comment ref="AB29" authorId="1" shapeId="0">
      <text>
        <r>
          <rPr>
            <b/>
            <sz val="9"/>
            <color indexed="81"/>
            <rFont val="Segoe UI"/>
            <family val="2"/>
            <charset val="238"/>
          </rPr>
          <t>Michal Pisko TIS:</t>
        </r>
        <r>
          <rPr>
            <sz val="9"/>
            <color indexed="81"/>
            <rFont val="Segoe UI"/>
            <family val="2"/>
            <charset val="238"/>
          </rPr>
          <t xml:space="preserve">
there is an information about the remuneration for Board members in the Annual report </t>
        </r>
      </text>
    </comment>
    <comment ref="X30" authorId="1" shapeId="0">
      <text>
        <r>
          <rPr>
            <b/>
            <sz val="9"/>
            <color indexed="81"/>
            <rFont val="Segoe UI"/>
            <family val="2"/>
            <charset val="238"/>
          </rPr>
          <t>Michal Pisko TIS:</t>
        </r>
        <r>
          <rPr>
            <sz val="9"/>
            <color indexed="81"/>
            <rFont val="Segoe UI"/>
            <family val="2"/>
            <charset val="238"/>
          </rPr>
          <t xml:space="preserve">
within annual report: 13 267 (2017) </t>
        </r>
      </text>
    </comment>
    <comment ref="AF31" authorId="1" shapeId="0">
      <text>
        <r>
          <rPr>
            <b/>
            <sz val="9"/>
            <color indexed="81"/>
            <rFont val="Segoe UI"/>
            <family val="2"/>
            <charset val="238"/>
          </rPr>
          <t>Michal Pisko TIS:</t>
        </r>
        <r>
          <rPr>
            <sz val="9"/>
            <color indexed="81"/>
            <rFont val="Segoe UI"/>
            <family val="2"/>
            <charset val="238"/>
          </rPr>
          <t xml:space="preserve">
 1174 eur</t>
        </r>
      </text>
    </comment>
    <comment ref="X35" authorId="1" shapeId="0">
      <text>
        <r>
          <rPr>
            <b/>
            <sz val="9"/>
            <color indexed="81"/>
            <rFont val="Segoe UI"/>
            <family val="2"/>
            <charset val="238"/>
          </rPr>
          <t>Michal Pisko TIS:</t>
        </r>
        <r>
          <rPr>
            <sz val="9"/>
            <color indexed="81"/>
            <rFont val="Segoe UI"/>
            <family val="2"/>
            <charset val="238"/>
          </rPr>
          <t xml:space="preserve">
only the numbers of applicants and the names of winners </t>
        </r>
      </text>
    </comment>
    <comment ref="X43" authorId="1" shapeId="0">
      <text>
        <r>
          <rPr>
            <b/>
            <sz val="9"/>
            <color indexed="81"/>
            <rFont val="Segoe UI"/>
            <family val="2"/>
            <charset val="238"/>
          </rPr>
          <t>Michal Pisko TIS:</t>
        </r>
        <r>
          <rPr>
            <sz val="9"/>
            <color indexed="81"/>
            <rFont val="Segoe UI"/>
            <family val="2"/>
            <charset val="238"/>
          </rPr>
          <t xml:space="preserve">
There is a list of unsuccessful applicants at the bottom of the page </t>
        </r>
      </text>
    </comment>
  </commentList>
</comments>
</file>

<file path=xl/sharedStrings.xml><?xml version="1.0" encoding="utf-8"?>
<sst xmlns="http://schemas.openxmlformats.org/spreadsheetml/2006/main" count="9680" uniqueCount="1032">
  <si>
    <t>questionID</t>
  </si>
  <si>
    <t>question</t>
  </si>
  <si>
    <t>Code issues</t>
  </si>
  <si>
    <t>Code comment</t>
  </si>
  <si>
    <t>max points</t>
  </si>
  <si>
    <t>ans1</t>
  </si>
  <si>
    <t>ans1en</t>
  </si>
  <si>
    <t>ans2</t>
  </si>
  <si>
    <t>ans2en</t>
  </si>
  <si>
    <t>ans3</t>
  </si>
  <si>
    <t>ans3en</t>
  </si>
  <si>
    <t>ans4</t>
  </si>
  <si>
    <t>ans4en</t>
  </si>
  <si>
    <t>ans5</t>
  </si>
  <si>
    <t>ans5en</t>
  </si>
  <si>
    <t>pts1</t>
  </si>
  <si>
    <t>pts2</t>
  </si>
  <si>
    <t>pts3</t>
  </si>
  <si>
    <t>pts4</t>
  </si>
  <si>
    <t>pts5</t>
  </si>
  <si>
    <t>Q1</t>
  </si>
  <si>
    <t>da</t>
  </si>
  <si>
    <t>yes</t>
  </si>
  <si>
    <t>nu</t>
  </si>
  <si>
    <t>no</t>
  </si>
  <si>
    <t>partial</t>
  </si>
  <si>
    <t>partially</t>
  </si>
  <si>
    <t>Q2</t>
  </si>
  <si>
    <t>Q3</t>
  </si>
  <si>
    <t>Q4</t>
  </si>
  <si>
    <t>Q5</t>
  </si>
  <si>
    <t>Q6</t>
  </si>
  <si>
    <t>Q7</t>
  </si>
  <si>
    <t>Q8</t>
  </si>
  <si>
    <t>Q9</t>
  </si>
  <si>
    <t>Q10</t>
  </si>
  <si>
    <t>Q11</t>
  </si>
  <si>
    <t>Q12</t>
  </si>
  <si>
    <t>Q13</t>
  </si>
  <si>
    <t>Q14</t>
  </si>
  <si>
    <t>Q15</t>
  </si>
  <si>
    <t>Q16</t>
  </si>
  <si>
    <t>Q17</t>
  </si>
  <si>
    <t>Q18</t>
  </si>
  <si>
    <t>Q19</t>
  </si>
  <si>
    <t>Q20</t>
  </si>
  <si>
    <t>Q21</t>
  </si>
  <si>
    <t>Q22</t>
  </si>
  <si>
    <t>Q23</t>
  </si>
  <si>
    <t>Q24</t>
  </si>
  <si>
    <t>Q25</t>
  </si>
  <si>
    <t>Q26</t>
  </si>
  <si>
    <t>Q27</t>
  </si>
  <si>
    <t>Q28</t>
  </si>
  <si>
    <t>Q29</t>
  </si>
  <si>
    <t>Q30</t>
  </si>
  <si>
    <t>Q31</t>
  </si>
  <si>
    <t>Q32</t>
  </si>
  <si>
    <t>Q33</t>
  </si>
  <si>
    <t>Q34</t>
  </si>
  <si>
    <t>Q35</t>
  </si>
  <si>
    <t>Q36</t>
  </si>
  <si>
    <t>Q37</t>
  </si>
  <si>
    <t>Q38</t>
  </si>
  <si>
    <t>Q39</t>
  </si>
  <si>
    <t>Q40</t>
  </si>
  <si>
    <t>Q41</t>
  </si>
  <si>
    <t>Q42</t>
  </si>
  <si>
    <t>Q43</t>
  </si>
  <si>
    <t>parial</t>
  </si>
  <si>
    <t xml:space="preserve">nu </t>
  </si>
  <si>
    <t xml:space="preserve">no </t>
  </si>
  <si>
    <t>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cel puțin ultimii trei ani (2015 - 2017) ?</t>
  </si>
  <si>
    <t>Sînt publicate pe web rezultatele controalelor şi auditurilor economico-financiare (denumirea entităţii care a verificat/auditat întreprinderea; menţiuni despre existenţa/lipsa abaterilor; măsurile luate pentru implementarea recomandărilor) în 2017?</t>
  </si>
  <si>
    <t>Sînt publicate pe pagina web informații privind capitalul social al întreprinderii ?</t>
  </si>
  <si>
    <t>Sînt disponibile pe pagina web informații privind împrumuturile / creditele obținute de întreprindere în 2017 ?</t>
  </si>
  <si>
    <t>Dispune întreprinderea de pagină web ?</t>
  </si>
  <si>
    <t>Este publicat Statutul întreprinderii pe web ?</t>
  </si>
  <si>
    <t>Sînt disponibile pe web date de contact ale administratorului și persoanelor responsabile, care permite publicului să solicite informații / adresesze cereri întreprinderii ?</t>
  </si>
  <si>
    <t>Sînt publicate pe pagina web informații privind fondatorii / proprietarii / acționarii întreprinderii și procentul acțiunilor / părților sociale pe care le dețin ?</t>
  </si>
  <si>
    <t>Sînt publicate pe web rezultatele ședințelor Consiliului de Administrație / Adunării Generale (hotărîri, procese-verbale) în 2017 ?</t>
  </si>
  <si>
    <t xml:space="preserve">Sînt publicate pe web informații despre costurile călătoriilor de afaceri ale administratorului întreprinderii în 2017 ?  </t>
  </si>
  <si>
    <t>Întreprinderea a răspuns la chestionarul IDIS ”Viitorul” în conformitate cu cerințele și termenii legii privind accesul la informație ?</t>
  </si>
  <si>
    <t>Sînt aduse la cunoștință publică planurile anuale de achiziţii publice (anunțurile de intenție) ?</t>
  </si>
  <si>
    <t>Sînt aduse la cunoștință publică actele prin care au fost create grupurile de lucru pentru achiziții şi componenţa acestora?</t>
  </si>
  <si>
    <t>Pe pagina web sînt publicate numele și CV-le membrilor consiliului de administrație ?</t>
  </si>
  <si>
    <t>Este comunicat public CV-ul administratorului, inclusiv informații cu privire la: studiile superioare, experiența de muncă, apartenența anterioară la societățile comerciale și organizațiile non-profit ?</t>
  </si>
  <si>
    <t>Pe pagina web este indicat salariul mediu lunar pe întreprindere ?</t>
  </si>
  <si>
    <t>Întreprinderea a adus la cunoștința publicului regulile cu privire la organizarea și desfășurarea concursului pentru ocuparea funcției vacante de administrator al întreprinderii ?</t>
  </si>
  <si>
    <t>Întreprinderea a adus la cunoștința publicului regulile cu privire la selectarea și angajarea personalului întreprinderii ?</t>
  </si>
  <si>
    <t>Întreprinderea publică ofertele de muncă pe pagina web și/sau în altă parte ?</t>
  </si>
  <si>
    <t>Întreprinderea publică rezultatele procedurilor de selecție ?</t>
  </si>
  <si>
    <t>Există un mecanism de raportare a comportamentului lipsit de etică și faptelor de corupție (linie telefonică, formular online,  etc.) în cadrul întreprinderii ?</t>
  </si>
  <si>
    <t>Are întreprinderea elaborat și publicat un Cod de etică pentru angajații întreprinderii ?</t>
  </si>
  <si>
    <t>Întreprinderea a elaborat și implementează un Cod (standarde) de guvernanță corporativă ?</t>
  </si>
  <si>
    <t xml:space="preserve">Întreprinderea a elaborat și publicat programe anticorupție, care conțin prevederi ce se referă la mită, conflicte de interese, cadouri, alte riscuri și procedurile de urmat în fiecare caz (cuprinse în Codul de conduită, Codul de guvernanță corporativă sau într-un alt document) ? </t>
  </si>
  <si>
    <t>Întreprinderea a elaborat și adus la cunoștința publicului mecanismele de protecție a avertizorilor actelor de corupție ?</t>
  </si>
  <si>
    <t>Sînt informații pe web despre cursurile de instruire pentru angajaţi sau manageri privind lupta anticorupţie organizate de întreprindere?</t>
  </si>
  <si>
    <t>Întreprinderea a publicat pe web reguli și proceduri pentru atribuirea de granturi, donații, sponsorizări ?</t>
  </si>
  <si>
    <t>Întreprinderea publică pe pagina web solicitările / cererile de susținere financiară și răspunsurile întreprinderii pe parcursul anului 2017 ?</t>
  </si>
  <si>
    <t>iec1</t>
  </si>
  <si>
    <t>iec1k</t>
  </si>
  <si>
    <t>iec2</t>
  </si>
  <si>
    <t>iec2k</t>
  </si>
  <si>
    <t>iec3</t>
  </si>
  <si>
    <t>iec3k</t>
  </si>
  <si>
    <t>iec4</t>
  </si>
  <si>
    <t>iec4k</t>
  </si>
  <si>
    <t>iec5</t>
  </si>
  <si>
    <t>iec5k</t>
  </si>
  <si>
    <t>iec6</t>
  </si>
  <si>
    <t>iec6k</t>
  </si>
  <si>
    <t>tai7</t>
  </si>
  <si>
    <t>tai7k</t>
  </si>
  <si>
    <t>tai8</t>
  </si>
  <si>
    <t>tai8k</t>
  </si>
  <si>
    <t>tai9</t>
  </si>
  <si>
    <t>tai9k</t>
  </si>
  <si>
    <t>tai1</t>
  </si>
  <si>
    <t>tai1k</t>
  </si>
  <si>
    <t>tai2</t>
  </si>
  <si>
    <t>tai2k</t>
  </si>
  <si>
    <t>tai3</t>
  </si>
  <si>
    <t>tai3k</t>
  </si>
  <si>
    <t>tai4</t>
  </si>
  <si>
    <t>tai4k</t>
  </si>
  <si>
    <t>tai5</t>
  </si>
  <si>
    <t>tai5k</t>
  </si>
  <si>
    <t>tai6</t>
  </si>
  <si>
    <t>tai6k</t>
  </si>
  <si>
    <t>app1</t>
  </si>
  <si>
    <t>app1k</t>
  </si>
  <si>
    <t>app2</t>
  </si>
  <si>
    <t>app2k</t>
  </si>
  <si>
    <t>app3</t>
  </si>
  <si>
    <t>app3k</t>
  </si>
  <si>
    <t>app4</t>
  </si>
  <si>
    <t>app4k</t>
  </si>
  <si>
    <t>app5</t>
  </si>
  <si>
    <t>app5k</t>
  </si>
  <si>
    <t>app6</t>
  </si>
  <si>
    <t>app6k</t>
  </si>
  <si>
    <t>rum1</t>
  </si>
  <si>
    <t>rum1k</t>
  </si>
  <si>
    <t>rum2</t>
  </si>
  <si>
    <t>rum2k</t>
  </si>
  <si>
    <t>rum3</t>
  </si>
  <si>
    <t>rum3k</t>
  </si>
  <si>
    <t>rum4</t>
  </si>
  <si>
    <t>rum4k</t>
  </si>
  <si>
    <t>rum5</t>
  </si>
  <si>
    <t>rum5k</t>
  </si>
  <si>
    <t>rum6</t>
  </si>
  <si>
    <t>rum6k</t>
  </si>
  <si>
    <t>rum7</t>
  </si>
  <si>
    <t>rum7k</t>
  </si>
  <si>
    <t>rum8</t>
  </si>
  <si>
    <t>rum8k</t>
  </si>
  <si>
    <t>rum9</t>
  </si>
  <si>
    <t>rum9k</t>
  </si>
  <si>
    <t>rum10</t>
  </si>
  <si>
    <t>rum10k</t>
  </si>
  <si>
    <t>eci1</t>
  </si>
  <si>
    <t>eci1k</t>
  </si>
  <si>
    <t>eci2</t>
  </si>
  <si>
    <t>eci2k</t>
  </si>
  <si>
    <t>eci3</t>
  </si>
  <si>
    <t>eci3k</t>
  </si>
  <si>
    <t>eci4</t>
  </si>
  <si>
    <t>eci4k</t>
  </si>
  <si>
    <t>eci5</t>
  </si>
  <si>
    <t>eci5k</t>
  </si>
  <si>
    <t>eci6</t>
  </si>
  <si>
    <t>eci6k</t>
  </si>
  <si>
    <t>gc1</t>
  </si>
  <si>
    <t>gc1k</t>
  </si>
  <si>
    <t>gc2</t>
  </si>
  <si>
    <t>gc2k</t>
  </si>
  <si>
    <t>gc3</t>
  </si>
  <si>
    <t>gc3k</t>
  </si>
  <si>
    <t>Întreprinderea a desfășurat în 2017 procedurile de achizițiții publice conform prevederilor legislației privind achizițiile publice ?</t>
  </si>
  <si>
    <t>Întreprinderea a comunicat public contractele de achiziții publice încheiate în 2017 (obiectul și valoarea achiziţiei, agentul economic, data încheierii şi durata, informaţii despre revizuirea/extinderea contractelor) ?</t>
  </si>
  <si>
    <t xml:space="preserve">Întreprinderea publică pe pagina web sumele și beneficiarii granturilor, donațiilor și sponsorizărilor din anul 2017 (precum diferite evenimente și activități sociale, culturale, educaționale, sportive sau de altă natură, susținute de întreprindere) ? </t>
  </si>
  <si>
    <t>app7</t>
  </si>
  <si>
    <t>app7k</t>
  </si>
  <si>
    <t>partial / peste termen</t>
  </si>
  <si>
    <t>partially / beyond the deadline</t>
  </si>
  <si>
    <t>partial / alte modalitati</t>
  </si>
  <si>
    <t>partially / other ways</t>
  </si>
  <si>
    <t>S.A. Tutun-CTC</t>
  </si>
  <si>
    <t>S.A Franzeluta</t>
  </si>
  <si>
    <t>S.A.Termoelectrica</t>
  </si>
  <si>
    <t>Întreprinderea a răspuns la cererea persoanei fizice de solicitare a informațiilor în conformitate cu cerințele și termenii legali ?</t>
  </si>
  <si>
    <t>S.A. Moldetelecom</t>
  </si>
  <si>
    <t>I.S. Moldsuinhibrid</t>
  </si>
  <si>
    <t>I.S. Mecagro</t>
  </si>
  <si>
    <t>I.S. Calea Ferata</t>
  </si>
  <si>
    <t>I.S. Administratia de stat a drumurilor</t>
  </si>
  <si>
    <t>I.S. Moldatsa</t>
  </si>
  <si>
    <t>I.S. Moldelectrica</t>
  </si>
  <si>
    <t>I.S. Servicii Paza</t>
  </si>
  <si>
    <t>I.S. MoldData</t>
  </si>
  <si>
    <t>S.A. Drumuri Cahul</t>
  </si>
  <si>
    <t>S.A Metalferos</t>
  </si>
  <si>
    <t>I.S. Posta Moldovei</t>
  </si>
  <si>
    <t>S.A. Moldovagaz</t>
  </si>
  <si>
    <t>S.A Energocom</t>
  </si>
  <si>
    <t>I.S. Garile si statiile auto</t>
  </si>
  <si>
    <t>I.S. Moldaeroservice</t>
  </si>
  <si>
    <t>S.A. Gara de nord</t>
  </si>
  <si>
    <t>CS Omologarea FITO</t>
  </si>
  <si>
    <t>Dir. Corp Diplomatic</t>
  </si>
  <si>
    <t>I.S. CP Armata Nationala</t>
  </si>
  <si>
    <t>I.S. Combinatul Polligrafic</t>
  </si>
  <si>
    <t>I.S. Palatul Republicii</t>
  </si>
  <si>
    <t>I.S CMAC</t>
  </si>
  <si>
    <t>partially other ways</t>
  </si>
  <si>
    <t>SA SANFAR-PRIM</t>
  </si>
  <si>
    <t>SA CIE MOLDEXPO</t>
  </si>
  <si>
    <t>SA TRACOM</t>
  </si>
  <si>
    <t>ÎS MILEȘTII MICI</t>
  </si>
  <si>
    <t>ÎS NISTRU - CENTRU</t>
  </si>
  <si>
    <t>ÎS PORTUL FLUVIAL UNGHENI</t>
  </si>
  <si>
    <t>ÎS CONFERCAI</t>
  </si>
  <si>
    <t>ÎS URBANPROIECT</t>
  </si>
  <si>
    <t>ÎS RURALPROIECT</t>
  </si>
  <si>
    <t>ÎS TIPOGRAFIA CENTRALĂ</t>
  </si>
  <si>
    <t>ÎS MOLD-DIDACTICA</t>
  </si>
  <si>
    <t>ÎS DIRECȚIA PENTRU EXPLOATAREA IMOBILULUI</t>
  </si>
  <si>
    <t>Întreprinderea a publicat pe pagina web anunțurile de participare la achizițiile publice în 2017  ?</t>
  </si>
  <si>
    <t>ÎS RADIOCOMUNICAȚII</t>
  </si>
  <si>
    <t>ÎS DETAȘAMENTUL DE PAZĂ PARAMILITARĂ</t>
  </si>
  <si>
    <t>ÎS TIPOGRAFIA ACADEMIEI DE ȘTIINȚE</t>
  </si>
  <si>
    <t>ÎS EDITURA ȘTIINȚA</t>
  </si>
  <si>
    <t>ÎS INGEOCAD</t>
  </si>
  <si>
    <t>Întreprinderea publică pe web informații din evidența și registrul proprietăților întreprinderii: bunurile imobile transmise ca aport în capitalul social de către fondatori / proprietari / acționari; bunurile imobile transmise în administrare de către fondatori / proprietari / acționari; bunurile imobile proprietate a întreprinderii, obținute de aceasta în rezultatul activității economico-financiare ?</t>
  </si>
  <si>
    <t>Sînt disponibile pe pagina web informații (ofertelele, rezultatele, alte informații) privind transmiterea, comercializarea, darea în locaţiune/arendă sau comodat a bunurilor imobile ale întreprinderii ?</t>
  </si>
  <si>
    <t>ZAL EXPO BUSINESS CHIȘINĂU</t>
  </si>
  <si>
    <t>SA APĂ CANAL CHIȘINĂU</t>
  </si>
  <si>
    <t>ÎM APĂ CANAL BĂLȚI</t>
  </si>
  <si>
    <t>ÎM APĂ CANAL STRĂȘENI</t>
  </si>
  <si>
    <t>SA APĂ CANAL SOROCA</t>
  </si>
  <si>
    <t>ÎM APĂ CANAL CAHUL</t>
  </si>
  <si>
    <t>app8</t>
  </si>
  <si>
    <t>app8k</t>
  </si>
  <si>
    <t xml:space="preserve">Este publicat pe web raportul anual al întreprinderii pentru anul 2017 ? </t>
  </si>
  <si>
    <t>Sînt disponibile pe pagina web rapoartele anuale al întreprinderii pentru cel puțin ultimii trei ani (2015 - 2017) ?</t>
  </si>
  <si>
    <t>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anul 2017 ?</t>
  </si>
  <si>
    <t>iec7</t>
  </si>
  <si>
    <t>iec7k</t>
  </si>
  <si>
    <t>Întreprinderea a utilizat în 2017 platformele electronice pentru procedurile de achiziții publice ?</t>
  </si>
  <si>
    <t>Întreprinderea a adus la cunoștința publicului decizia privind plafonul concret al salariului administratorului pentru 2017?</t>
  </si>
  <si>
    <t>Întreprinderea a furnizat informații cu privire la veniturile salariale, indemnizațiile, primele, bonusurile și alte beneficii materiale ale administratorului și membrilor consiliului de administrație în 2017?</t>
  </si>
  <si>
    <t>Pe pagina web este indicat numărul angajaților întreprinderii ?</t>
  </si>
  <si>
    <t>Este posibilă căutarea și copierea unui text în raportul anual al întreprinderii din 2017 publicat pe web ?</t>
  </si>
  <si>
    <t>N/A</t>
  </si>
  <si>
    <t>S.A. Tutun-CTC_comment</t>
  </si>
  <si>
    <t>S.A Franzeluta_comment</t>
  </si>
  <si>
    <t>S.A.Termoelectrica_comment</t>
  </si>
  <si>
    <t>S.A. Moldetelecom_comment</t>
  </si>
  <si>
    <t>I.S. Moldsuinhibrid_comment</t>
  </si>
  <si>
    <t>I.S. Mecagro_comment</t>
  </si>
  <si>
    <t>I.S. Calea Ferata_comment</t>
  </si>
  <si>
    <t>I.S. Administratia de stat a drumurilor_comment</t>
  </si>
  <si>
    <t>I.S. Moldatsa_comment</t>
  </si>
  <si>
    <t>I.S. Moldelectrica_comment</t>
  </si>
  <si>
    <t>I.S. Servicii Paza_comment</t>
  </si>
  <si>
    <t>I.S. MoldData_comment</t>
  </si>
  <si>
    <t>S.A. Drumuri Cahul_comment</t>
  </si>
  <si>
    <t>S.A Metalferos_comment</t>
  </si>
  <si>
    <t>I.S. Posta Moldovei_comment</t>
  </si>
  <si>
    <t>S.A. Moldovagaz_comment</t>
  </si>
  <si>
    <t>S.A Energocom_comment</t>
  </si>
  <si>
    <t>I.S. Garile si statiile auto_comment</t>
  </si>
  <si>
    <t>I.S. Moldaeroservice_comment</t>
  </si>
  <si>
    <t>S.A. Gara de nord_comment</t>
  </si>
  <si>
    <t>CS Omologarea FITO_comment</t>
  </si>
  <si>
    <t>Dir. Corp Diplomatic_comment</t>
  </si>
  <si>
    <t>I.S. CP Armata Nationala_comment</t>
  </si>
  <si>
    <t>I.S. Combinatul Polligrafic_comment</t>
  </si>
  <si>
    <t>I.S. Palatul Republicii_comment</t>
  </si>
  <si>
    <t>I.S CMAC_comment</t>
  </si>
  <si>
    <t>SA SANFAR-PRIM_comment</t>
  </si>
  <si>
    <t>SA CIE MOLDEXPO_comment</t>
  </si>
  <si>
    <t>SA TRACOM_comment</t>
  </si>
  <si>
    <t>ÎS MILEȘTII MICI_comment</t>
  </si>
  <si>
    <t>ÎS NISTRU - CENTRU_comment</t>
  </si>
  <si>
    <t>ÎS PORTUL FLUVIAL UNGHENI_comment</t>
  </si>
  <si>
    <t>ÎS CONFERCAI_comment</t>
  </si>
  <si>
    <t>ÎS URBANPROIECT_comment</t>
  </si>
  <si>
    <t>ÎS RURALPROIECT_comment</t>
  </si>
  <si>
    <t>ÎS TIPOGRAFIA CENTRALĂ_comment</t>
  </si>
  <si>
    <t>ÎS MOLD-DIDACTICA_comment</t>
  </si>
  <si>
    <t>ÎS DIRECȚIA PENTRU EXPLOATAREA IMOBILULUI_comment</t>
  </si>
  <si>
    <t>ÎS RADIOCOMUNICAȚII_comment</t>
  </si>
  <si>
    <t>ÎS DETAȘAMENTUL DE PAZĂ PARAMILITARĂ_comment</t>
  </si>
  <si>
    <t>ÎS TIPOGRAFIA ACADEMIEI DE ȘTIINȚE_comment</t>
  </si>
  <si>
    <t>ÎS EDITURA ȘTIINȚA_comment</t>
  </si>
  <si>
    <t>ÎS INGEOCAD_comment</t>
  </si>
  <si>
    <t>ZAL EXPO BUSINESS CHIȘINĂU_comment</t>
  </si>
  <si>
    <t>SA APĂ CANAL CHIȘINĂU_comment</t>
  </si>
  <si>
    <t>ÎM APĂ CANAL BĂLȚI_comment</t>
  </si>
  <si>
    <t>ÎM APĂ CANAL STRĂȘENI_comment</t>
  </si>
  <si>
    <t>SA APĂ CANAL SOROCA_comment</t>
  </si>
  <si>
    <t>TOTAL POINTS</t>
  </si>
  <si>
    <t>MAX POINTS</t>
  </si>
  <si>
    <t>%</t>
  </si>
  <si>
    <t>Total revenues (MDL)</t>
  </si>
  <si>
    <t>RANKING (ALL)</t>
  </si>
  <si>
    <t>RANKING (SOE, MOE)</t>
  </si>
  <si>
    <t>Ownership (SOE, MOE, Private, Foreign)</t>
  </si>
  <si>
    <t>SOE</t>
  </si>
  <si>
    <t>Company</t>
  </si>
  <si>
    <t>Total points</t>
  </si>
  <si>
    <t>Total %</t>
  </si>
  <si>
    <t>Grade</t>
  </si>
  <si>
    <t>Category</t>
  </si>
  <si>
    <t>Economic Indicators</t>
  </si>
  <si>
    <t xml:space="preserve">Ownership (please, don't fill - automatically) </t>
  </si>
  <si>
    <t>Transparency and access to information</t>
  </si>
  <si>
    <t>Public procurement and Property</t>
  </si>
  <si>
    <t>Human Resources</t>
  </si>
  <si>
    <t>Ethics and conflict of interests</t>
  </si>
  <si>
    <t>Grants and charity</t>
  </si>
  <si>
    <t>Econ (pt)</t>
  </si>
  <si>
    <t>Acc (pt)</t>
  </si>
  <si>
    <t>Proc (pt)</t>
  </si>
  <si>
    <t>HR (pt)</t>
  </si>
  <si>
    <t>Eth (pt)</t>
  </si>
  <si>
    <t>Grant (pt)</t>
  </si>
  <si>
    <t>Econ (%)</t>
  </si>
  <si>
    <t>Acc (%)</t>
  </si>
  <si>
    <t>Proc (%)</t>
  </si>
  <si>
    <t>HR (%)</t>
  </si>
  <si>
    <t>Eth (%)</t>
  </si>
  <si>
    <t>Grant (%)</t>
  </si>
  <si>
    <t>Category max</t>
  </si>
  <si>
    <t>Total points max</t>
  </si>
  <si>
    <t>Private</t>
  </si>
  <si>
    <t>MOE</t>
  </si>
  <si>
    <t>Region (North, Center, South, Chisinau, Gagauzia, Transnistria)</t>
  </si>
  <si>
    <t>Chisinau</t>
  </si>
  <si>
    <t>Ranking (revenues)</t>
  </si>
  <si>
    <t>Size (revenues)</t>
  </si>
  <si>
    <t>South</t>
  </si>
  <si>
    <t>North</t>
  </si>
  <si>
    <t>Center</t>
  </si>
  <si>
    <t>number</t>
  </si>
  <si>
    <t>control</t>
  </si>
  <si>
    <t>best</t>
  </si>
  <si>
    <t>worst</t>
  </si>
  <si>
    <t>best%</t>
  </si>
  <si>
    <t>worst%</t>
  </si>
  <si>
    <t>Gagauzia</t>
  </si>
  <si>
    <t>Transnistria</t>
  </si>
  <si>
    <t>The biggest</t>
  </si>
  <si>
    <t>The middle-sized</t>
  </si>
  <si>
    <t>The smallest</t>
  </si>
  <si>
    <t>Moldovan Public</t>
  </si>
  <si>
    <t>Foreign</t>
  </si>
  <si>
    <t>Total average</t>
  </si>
  <si>
    <t>All companies</t>
  </si>
  <si>
    <t>Region (Moldovan public)</t>
  </si>
  <si>
    <t>Region (Moldovan public) - please, don't fill</t>
  </si>
  <si>
    <t>base</t>
  </si>
  <si>
    <t>nu sînt informații</t>
  </si>
  <si>
    <t>SLOVAK POST</t>
  </si>
  <si>
    <t>SLOVAK POST_comment</t>
  </si>
  <si>
    <t>HEATING PLANT KOSICE</t>
  </si>
  <si>
    <t>HEATING PLANT KOSICE_comment</t>
  </si>
  <si>
    <t>http://www.teko.sk/web/guest/vrcholovy-manazment</t>
  </si>
  <si>
    <t>http://www.teko.sk/web/guest/predstavenstvo</t>
  </si>
  <si>
    <t>http://www.teko.sk/web/guest/predstavenstvo
http://www.teko.sk/web/guest/valne-zhromazdenie</t>
  </si>
  <si>
    <t>http://www.teko.sk/documents/20147/0/Stanovy+spolo%C4%8Dnosti.pdf/9d3db59c-89eb-bd61-2d3f-1353bdf9cef2</t>
  </si>
  <si>
    <t>http://www.teko.sk/web/guest/profil-spolocnosti</t>
  </si>
  <si>
    <t>http://www.teko.sk/</t>
  </si>
  <si>
    <t>http://www.teko.sk/documents/20147/0/Etick%C3%BD+k%C3%B3dex+TEKO%2C+a.+s.pdf/2f480e7e-f0b3-a89c-71f1-f7413aba176b</t>
  </si>
  <si>
    <t>http://www.teko.sk/documents/20147/0/Spr%C3%A1va+z+doh%C4%BEadov%C3%A9ho+auditu+2017.pdf/92f8921a-fbf3-27ae-dc11-dd32786a9b84
http://www.teko.sk/documents/20147/0/S%C3%BAhrn%C3%A1+spr%C3%A1va+z+recertifika%C4%8Dn%C3%A9ho+auditu+2018.pdf/e5c0cf09-e549-d965-fd32-79a7b1c9cb8e</t>
  </si>
  <si>
    <t>http://www.teko.sk/
http://www.teko.sk/web/guest/nahlasovanie-protispolocenskej-cinnosti</t>
  </si>
  <si>
    <t>http://www.teko.sk/web/guest/eticky-kodex1
http://www.teko.sk/documents/20147/0/Etick%C3%BD+k%C3%B3dex+TEKO%2C+a.+s.pdf/2f480e7e-f0b3-a89c-71f1-f7413aba176b</t>
  </si>
  <si>
    <t>http://www.teko.sk/web/guest/kariera</t>
  </si>
  <si>
    <t>http://www.teko.sk/web/guest/ekonomicke-informacie
https://www.crz.gov.sk/index.php?ID=2171273&amp;art_zs2=&amp;art_predmet=&amp;art_ico=&amp;art_suma_zmluva_od=&amp;art_suma_zmluva_do=&amp;art_datum_zverejnene_od=&amp;art_datum_zverejnene_do=&amp;art_rezort=0&amp;art_zs1=tepl%C3%A1re%C5%88+ko%C5%A1ice&amp;nazov=&amp;art_ico1=&amp;odoslat=Vyh%C4%BEada%C5%A5
http://www.teko.sk/faktury-2017</t>
  </si>
  <si>
    <t>http://www.teko.sk/web/guest/vybrane-hospodarske-ukazovatele-2017
http://www.teko.sk/web/guest/tlacove-spravy/-/asset_publisher/JeMlAxqdHmg7/content/teplaren-kosice-ukoncila-aj-rok-2017-so-ziskom</t>
  </si>
  <si>
    <t>http://www.teko.sk/web/guest/obstaravanie</t>
  </si>
  <si>
    <t>http://www.teko.sk/objednavky-2017
http://www.teko.sk/web/guest/nadlimitne-zakazky</t>
  </si>
  <si>
    <t>http://www.teko.sk/documents/20147/0/TEKO_vyrocna_sprava_eng_svk_2017.pdf/b67f2c0e-8bb0-26ae-7ede-f496f3e3bece</t>
  </si>
  <si>
    <t>http://www.teko.sk/web/guest/vyrocne-spravy</t>
  </si>
  <si>
    <t>http://www.teko.sk/web/guest/vybrane-hospodarske-ukazovatele-2016
http://www.teko.sk/web/guest/vybrane-hospodarske-ukazovatele-2017</t>
  </si>
  <si>
    <t>http://www.teko.sk/web/guest/poskytnute-dary-2017
http://www.crz.gov.sk/index.php?ID=2171273&amp;art_zs2=&amp;art_predmet=&amp;art_ico=&amp;art_suma_zmluva_od=&amp;art_suma_zmluva_do=&amp;art_datum_zverejnene_od=&amp;art_datum_zverejnene_do=&amp;art_rezort=0&amp;art_zs1=&amp;nazov=46001716&amp;art_ico1=&amp;odoslat=Vyh%C4%BEada%C5%A5
http://www.teko.sk/documents/20147/0/%C4%8Cerpanie+prostriedkov+na+reklamu+2017+%281%29.pdf/021b828f-93a1-2d84-74fc-934dfe16af72</t>
  </si>
  <si>
    <t>http://www.teko.sk/web/guest/financne-a-vecne-dary
http://www.teko.sk/web/guest/reklama-a-propagacia
http://www.teko.sk/web/guest/asignacia-2-z-dane</t>
  </si>
  <si>
    <t>http://www.teko.sk/web/guest/kariera
http://www.teko.sk/web/guest/zrealizovane-vyberove-konania-v-roku-2017</t>
  </si>
  <si>
    <t>https://www.dpb.sk/sk/filter/ponuky-prace</t>
  </si>
  <si>
    <t>https://www.dpb.sk/sk/kontakt</t>
  </si>
  <si>
    <t>https://dpba.blob.core.windows.net/media/Default/Dokumenty/O%20podniku/ETICKY%20KODEX%20DPB.pdf</t>
  </si>
  <si>
    <t>https://www.dpb.sk/sk/filter/verejne-obstaravania</t>
  </si>
  <si>
    <t>https://www.uvo.gov.sk/vyhladavanie-profilov/zakazky/6484</t>
  </si>
  <si>
    <t>https://www.dpb.sk/sk/verejne-informacie
https://www.uvo.gov.sk/vestnik-a-registre-474.html</t>
  </si>
  <si>
    <t>https://www.dpb.sk/sk/verejne-informacie</t>
  </si>
  <si>
    <t>https://dpba.blob.core.windows.net/media/Default/Dokumenty/O%20podniku/V%C3%BDro%C4%8Dn%C3%A1%20spr%C3%A1va%20za%20rok%202017-1.pdf</t>
  </si>
  <si>
    <t>https://dpba.blob.core.windows.net/media/Default/Dokumenty/O%20podniku/STATUT%20REKLAMNEJ%20SPOLUPRACE.pdf</t>
  </si>
  <si>
    <t>https://www.dpb.sk/</t>
  </si>
  <si>
    <t>PUBLIC TRANSPORT COMPANY BRATISLAVA</t>
  </si>
  <si>
    <t>PUBLIC TRANSPORT COMPANY BRATISLAVA_comment</t>
  </si>
  <si>
    <t>https://www.zsr.sk/files/o-nas/profil-spolocnosti/zivotopis_martin_erdossy_v2.pdf</t>
  </si>
  <si>
    <t>https://www.zsr.sk/</t>
  </si>
  <si>
    <t>https://www.zsr.sk/o-nas/profil-spolocnosti/</t>
  </si>
  <si>
    <t>https://www.zsr.sk/o-nas/generalne-riaditelstvo/</t>
  </si>
  <si>
    <t>https://www.zsr.sk/kontakt/kontakty/
https://www.zsr.sk/o-nas/generalne-riaditelstvo/</t>
  </si>
  <si>
    <t>https://www.zsr.sk/pravne-dokumenty/zmluvy/</t>
  </si>
  <si>
    <t>https://www.zsr.sk/o-nas/vyrocne-spravy/</t>
  </si>
  <si>
    <t>https://www.zsr.sk/files/o-nas/vyrocne-spravy/vyrocnasprava2017.pdf</t>
  </si>
  <si>
    <t>https://www.zsr.sk/kariera/volne-pracovne-pozicie/zoznam-volnych-pracovnych-pozicii/
https://www.zsr.sk/kariera/volne-pracovne-pozicie/online-dotaznik-uchadzaca-zamestnanie/</t>
  </si>
  <si>
    <t>https://www.zsr.sk/pravne-dokumenty/zmluvy/
https://www.uvo.gov.sk/vyhladavanie-profilov/zakazky/2583</t>
  </si>
  <si>
    <t>https://www.zsr.sk/obstaravanie/obstaravanie-podmienkach-zsr/</t>
  </si>
  <si>
    <t>___</t>
  </si>
  <si>
    <t>https://www.posta.sk/en/information/subject-of-activity</t>
  </si>
  <si>
    <t>https://kariera.posta.sk/#vsetky</t>
  </si>
  <si>
    <t>https://www.posta.sk/informacie/predstavenstvo-a-dozorna-rada</t>
  </si>
  <si>
    <t>https://www.posta.sk/informacie/profesijne-zivotopisy</t>
  </si>
  <si>
    <t>https://www.posta.sk/informacie/vyrocne-spravy</t>
  </si>
  <si>
    <t>https://www.posta.sk/informacie/uctovne-zavierky</t>
  </si>
  <si>
    <t>https://www.posta.sk/subory/39211/uctovna-zavierka-2017.pdf</t>
  </si>
  <si>
    <t>https://www.posta.sk/en/contacts/contacts
https://www.posta.sk/informacie/edokumenty</t>
  </si>
  <si>
    <t>https://www.posta.sk/informacie/odpredaj-majetku
https://www.posta.sk/informacie/prenajom-majetku</t>
  </si>
  <si>
    <t>https://www.posta.sk/informacie/verejne-obstaravanie-1</t>
  </si>
  <si>
    <t>https://www.posta.sk/informacie/podanie-podnetov-o-protispolocenskej-cinnosti</t>
  </si>
  <si>
    <t>https://www.posta.sk/informacie/podmienky-ziskania-podpory</t>
  </si>
  <si>
    <t>https://www.posta.sk/informacie/posta-ludom-2017</t>
  </si>
  <si>
    <t xml:space="preserve">Transparency Criteria for State-owned Enterprises of Moldova </t>
  </si>
  <si>
    <t>Sources</t>
  </si>
  <si>
    <t>Max. points</t>
  </si>
  <si>
    <t>I</t>
  </si>
  <si>
    <t>ECONOMIC INDICATORS</t>
  </si>
  <si>
    <t>web</t>
  </si>
  <si>
    <t xml:space="preserve">web </t>
  </si>
  <si>
    <t>II</t>
  </si>
  <si>
    <t xml:space="preserve">TRANSPARENCY AND ACCESS TO INFORMATION </t>
  </si>
  <si>
    <t>Does the enterprise have a Web page?</t>
  </si>
  <si>
    <t>Is the enterprise Statute published on the Web page?</t>
  </si>
  <si>
    <t>Is there any contact information of enterprise Administrator/Manager and its responsible people available on the Web page enabling the public to require information/send requests to the enterprise?</t>
  </si>
  <si>
    <t xml:space="preserve">Is there any information on enterprise founders/owners/shareholders and on their shares/ social parts held published on the Web page? </t>
  </si>
  <si>
    <t>web /</t>
  </si>
  <si>
    <t>questionnaire</t>
  </si>
  <si>
    <t xml:space="preserve">Is there any information on business trip costs incurred by the enterprise Administrator/Manager in 2017?  </t>
  </si>
  <si>
    <t>Has the enterprise responded to the request of information lodged in compliance with the legal terms and conditions?</t>
  </si>
  <si>
    <t>law on access to information</t>
  </si>
  <si>
    <t>Has the enterprise responded to IDIS ”Viitorul” Questionnaire in compliance with the legal terms and conditions referred to in the Law on Access to Information?</t>
  </si>
  <si>
    <t>III</t>
  </si>
  <si>
    <t>public procurement and property</t>
  </si>
  <si>
    <t>Are the annual public procurement plans (intention announcements) made public?</t>
  </si>
  <si>
    <t>Are the documents based on which the working groups have been established, as well as their composition made public?</t>
  </si>
  <si>
    <t>Is there any information on the concluded contracts (the object and value of procurement, the economic operator, the date of contract conclusion and its duration, information on contract revision/extension) made public?</t>
  </si>
  <si>
    <t>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t>
  </si>
  <si>
    <t>Is there any information (offers, outcomes, other data) on enterprise asset transmission, sale, rental/leasing or assignment available on the Web page?</t>
  </si>
  <si>
    <t>IV</t>
  </si>
  <si>
    <t>HUMAN RESOURCES</t>
  </si>
  <si>
    <t>Are the names and CVs of Management Board members published on the Web page?</t>
  </si>
  <si>
    <t>Is the Administrator/Manager CV made public, including the information on his/her education background (higher education), work experience, previous affiliation with commercial and non-commercial organisations?</t>
  </si>
  <si>
    <t>Does the enterprise have and made public any limits/ceilings regarding the remuneration of Administrator/Manager?</t>
  </si>
  <si>
    <t>Has the enterprise provided/disclosed any information on labour income, premiums, bonuses and other tangible benefits derived by the Administrator/Manager and by the Management Board members?</t>
  </si>
  <si>
    <t>Is the enterprise actual number of employees displayed on the Web page?</t>
  </si>
  <si>
    <t>Is the enterprise monthly average salary displayed on the Web page?</t>
  </si>
  <si>
    <t>Does the enterprise have any rules on organising and conducting competitions for filling the vacancy of enterprise Administrator/Manager? Were such rules made public?</t>
  </si>
  <si>
    <t>Does the enterprise have any rules on selecting and hiring the enterprise personnel? Were such rules made public?</t>
  </si>
  <si>
    <t>Does the enterprise publish any job offers on its Web page and/or somewhere else?</t>
  </si>
  <si>
    <t>Does the enterprise publish the selection procedure outcomes?</t>
  </si>
  <si>
    <t>V</t>
  </si>
  <si>
    <t>ETHICS AND CONFLICT OF INTERESTS</t>
  </si>
  <si>
    <t>Does the enterprise has a mechanism in place to report non-ethical behaviours and corruption acts (hot-line, online form, etc.)?</t>
  </si>
  <si>
    <t>Has the enterprise developed and published an Ethics Code for its employees?</t>
  </si>
  <si>
    <t>Has the enterprise developed and implemented a Corporate Governance Code (standards)?</t>
  </si>
  <si>
    <t>Has the enterprise developed and published anti-corruption programmes (comprised by the Ethics Code, Corporate Governance Code or by any other document) aimed at preventing and addressing the risks of corruption?</t>
  </si>
  <si>
    <t>Has the enterprise developed and made public any protection mechanisms of whistleblowers who reported acts of corruption?</t>
  </si>
  <si>
    <t>Is there any information on training courses on anti-corruption fight conducted by the enterprise for its employees or managers available on the Web page?</t>
  </si>
  <si>
    <t>VI</t>
  </si>
  <si>
    <t>GRANTS AND CHARITY</t>
  </si>
  <si>
    <t>Has the company published on the web rules and procedures for awarding grants, donations, sponsorships?</t>
  </si>
  <si>
    <t>web / questionnaire</t>
  </si>
  <si>
    <t>mystery shopping / law on access to information</t>
  </si>
  <si>
    <t>web / questionnaire / mystery shopping</t>
  </si>
  <si>
    <t>question_eng</t>
  </si>
  <si>
    <t>Average Moldovan public</t>
  </si>
  <si>
    <t>Average Moldovan (including private)</t>
  </si>
  <si>
    <t>https://www.posta.sk/subory/39569/vyrocna-sprava-za-rok-2017.pdf</t>
  </si>
  <si>
    <t>www.posta.sk</t>
  </si>
  <si>
    <t>https://www.posta.sk/kontakty/podanie-ziadosti-v-zmysle-zakona-o-slobodnom-pristupe-k-informaciam-2112000</t>
  </si>
  <si>
    <t>https://www.uvo.gov.sk/vyhladavanie-profilov/zakazky/9015</t>
  </si>
  <si>
    <t>https://www.crz.gov.sk/index.php?ID=2171273&amp;art_zs2=&amp;art_predmet=&amp;art_ico=&amp;art_suma_zmluva_od=&amp;art_suma_zmluva_do=&amp;art_datum_zverejnene_od=&amp;art_datum_zverejnene_do=&amp;art_rezort=0&amp;art_zs1=Slovensk%C3%A1+po%C5%A1ta&amp;nazov=&amp;art_ico1=&amp;odoslat=Vyh%C4%BEada%C5%A5</t>
  </si>
  <si>
    <t>http://www.posta.sk/subory/37881/os-ziskavanie-a-vyber-zamestnancov.docx</t>
  </si>
  <si>
    <t>https://www.posta.sk/informacie/zavazna-protispolocenska-cinnost</t>
  </si>
  <si>
    <t>http://www.teko.sk/web/guest/poskytovanie-informacii</t>
  </si>
  <si>
    <t>http://www.teko.sk/web/guest/nadlimitne-zakazky</t>
  </si>
  <si>
    <t>http://www.teko.sk/web/guest/zmluvy
http://www.teko.sk/web/guest/objednavky
http://www.teko.sk/web/guest/faktury</t>
  </si>
  <si>
    <t>http://www.teko.sk/web/guest/odpredaj-majetku
http://www.teko.sk/web/guest/zmluvy</t>
  </si>
  <si>
    <t>http://www.teko.sk/web/guest/kariera
http://www.teko.sk/web/guest/zrealizovane-vyberove-konania-v-roku-2018
http://www.teko.sk/web/guest/zrealizovane-vyberove-konania-v-roku-2017</t>
  </si>
  <si>
    <t>http://www.teko.sk/web/guest/nahlasovanie-protispolocenskej-cinnosti</t>
  </si>
  <si>
    <t>http://www.teko.sk/web/guest/nahlasovanie-protispolocenskej-cinnosti
http://www.teko.sk/documents/20147/0/Opatrenia+s%C3%BAvisiace+s+oznamovan%C3%ADm+kriminality+a+protispolo%C4%8Denskej+%C4%8Dinnosti.pdf/bbb097ee-a088-5bbe-2ae8-a46a3f5c3d7f</t>
  </si>
  <si>
    <t>http://www.posta.sk/subory/37880/obsadene-pracovne-miesta.xlsx</t>
  </si>
  <si>
    <t>http://www.teko.sk/web/guest/financne-a-vecne-dary</t>
  </si>
  <si>
    <t>Is there any information on enterprise share capital published on the Web page?</t>
  </si>
  <si>
    <t>https://www.dpb.sk/sk/verejne-informacie
https://www.dpb.sk/sk/kontakt</t>
  </si>
  <si>
    <t>https://www.uvo.gov.sk/vyhladavanie-profilov/detail/6484</t>
  </si>
  <si>
    <t>https://www.dpb.sk/sk/verejne-informacie
https://www.uvo.gov.sk/vyhladavanie-profilov/detail/6484</t>
  </si>
  <si>
    <t>https://www.uvo.gov.sk/vyhladavanie-profilov/detail/6484
https://portal.eks.sk/SpravaObjednavatelov/VerejnyProfilObjednavatela/DetailZmluvneVztahy/1540</t>
  </si>
  <si>
    <t>RAILWAYS OF THE SLOVAK REPUBLIC</t>
  </si>
  <si>
    <t>RAILWAYS OF THE SLOVAK REPUBLIC_comment</t>
  </si>
  <si>
    <t>https://www.dpb.sk/sk/filter/dokumenty
https://www.uvo.gov.sk/vyhladavanie-profilov/zakazky/6484</t>
  </si>
  <si>
    <t>https://www.dpb.sk/sk/filter/verejne-obstaravania
https://www.dpb.sk/sk/filter/dokumenty</t>
  </si>
  <si>
    <t>https://www.dpb.sk/sk/o-podniku</t>
  </si>
  <si>
    <t>https://dpba.blob.core.windows.net/media/Default/Dokumenty/CV%20MU.PDF</t>
  </si>
  <si>
    <t>https://www.slovakrail.sk/uploads/tx_main/2013/01/10/stanovy_zssk_2011_04_06.pdf</t>
  </si>
  <si>
    <t>https://www.slovakrail.sk/sk/o-spolocnosti/tlacove-centrum/ziadosti-o-informacie.html
https://www.zsr.sk/kontakt/kontakty/
https://www.zsr.sk/o-nas/generalne-riaditelstvo/</t>
  </si>
  <si>
    <t>https://www.slovakrail.sk/sk/o-spolocnosti/profil.html</t>
  </si>
  <si>
    <t>https://www.slovakrail.sk/sk/o-spolocnosti/verejne-obstaravania.html
https://www.uvo.gov.sk/profily/-/profil/pzakazky/9090
https://www.slovakrail.sk/sk/o-spolocnosti/verejne-obstaravania/vos/vyhlasenie-vos-v-ens-za-rok-2018.html</t>
  </si>
  <si>
    <t>https://www.zsr.sk/obstaravanie/obstaravanie-podmienkach-zsr/
https://www.slovakrail.sk/sk/o-spolocnosti/verejne-obstaravania.html</t>
  </si>
  <si>
    <t>https://www.slovakrail.sk/sk/o-spolocnosti/majetok-zssk.html
https://www.zsr.sk/pravne-dokumenty/zmluvy/</t>
  </si>
  <si>
    <t>https://www.zsr.sk/kontakt/podnety/</t>
  </si>
  <si>
    <t xml:space="preserve">Este publicat pe web raportul anual al întreprinderii pentru anul 2019 ? </t>
  </si>
  <si>
    <t>Sînt disponibile pe pagina web rapoartele anuale al întreprinderii pentru cel puțin ultimii trei ani (2017 - 2019) ?</t>
  </si>
  <si>
    <t>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anul 2019 ?</t>
  </si>
  <si>
    <t>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cel puțin ultimii trei ani (2017 - 2019) ?</t>
  </si>
  <si>
    <t>Sînt publicate pe web rezultatele controalelor şi auditurilor economico-financiare (denumirea entităţii care a verificat/auditat întreprinderea; menţiuni despre existenţa/lipsa abaterilor; măsurile luate pentru implementarea recomandărilor) în 2019?</t>
  </si>
  <si>
    <t>Sînt disponibile pe pagina web informații privind împrumuturile / creditele obținute de întreprindere în 2019 ?</t>
  </si>
  <si>
    <t>Este posibilă căutarea și copierea unui text în raportul anual al întreprinderii din 2019 publicat pe web ?</t>
  </si>
  <si>
    <t>Întreprinderea a publicat pe pagina web anunțurile de participare la achizițiile publice în 2019  ?</t>
  </si>
  <si>
    <t>Întreprinderea a desfășurat în 2019 procedurile de achizițiții publice conform prevederilor legislației privind achizițiile publice ?</t>
  </si>
  <si>
    <t>Întreprinderea a utilizat în 2019 platformele electronice pentru procedurile de achiziții publice ?</t>
  </si>
  <si>
    <t>Întreprinderea a comunicat public contractele de achiziții publice încheiate în 2019 (obiectul și valoarea achiziţiei, agentul economic, data încheierii şi durata, informaţii despre revizuirea/extinderea contractelor) ?</t>
  </si>
  <si>
    <t>Întreprinderea a adus la cunoștința publicului decizia privind plafonul concret al salariului administratorului pentru 2019?</t>
  </si>
  <si>
    <t>Întreprinderea a furnizat informații cu privire la veniturile salariale, indemnizațiile, primele, bonusurile și alte beneficii materiale ale administratorului și membrilor consiliului de administrație în 2019?</t>
  </si>
  <si>
    <t>Întreprinderea publică pe pagina web lista solicitărilor de susținere financiară respinse  pe parcursul anului 2019 si motivul respingerii ?</t>
  </si>
  <si>
    <t xml:space="preserve">Întreprinderea publică pe pagina web sumele și beneficiarii granturilor, donațiilor și sponsorizărilor din anul 2019 (precum diferite evenimente și activități sociale, culturale, educaționale, sportive sau de altă natură, susținute de întreprindere) ? </t>
  </si>
  <si>
    <t>S.A. „Furnizarea Energiei Electrice Nord”</t>
  </si>
  <si>
    <t>S.A. „Furnizarea Energiei Electrice Nord”_comment</t>
  </si>
  <si>
    <t>I.S. Indal Proiect</t>
  </si>
  <si>
    <t>I.S. Indal Proiect_comment</t>
  </si>
  <si>
    <t>I.S.CRA Reproducţia Animalelor</t>
  </si>
  <si>
    <t>I.S.CRA Reproducţia Animalelor_comment</t>
  </si>
  <si>
    <t>I.S. Stațiunea DE Criuleni</t>
  </si>
  <si>
    <t>I.S. Stațiunea DE Criuleni_comment</t>
  </si>
  <si>
    <t>I.S. Centrul de elaborări economice şi producţie</t>
  </si>
  <si>
    <t>I.S. Centrul de elaborări economice şi producţie_comment</t>
  </si>
  <si>
    <t>I.S. VivaFlora</t>
  </si>
  <si>
    <t>I.S. VivaFlora_comment</t>
  </si>
  <si>
    <t xml:space="preserve">I.S. Staţia de Stat pentru Încercarea Maşinilor </t>
  </si>
  <si>
    <t>I.S. Staţia de Stat pentru Încercarea Maşinilor_comment</t>
  </si>
  <si>
    <t xml:space="preserve">I.S Dumbrava Vest </t>
  </si>
  <si>
    <t>I.S Dumbrava Vest _comment</t>
  </si>
  <si>
    <t>I.S. Combinatul Republican de Instruire Auto</t>
  </si>
  <si>
    <t>I.S. Combinatul Republican de Instruire Auto_comment</t>
  </si>
  <si>
    <t>S.A. Drumuri Ialoveni</t>
  </si>
  <si>
    <t>S.A. Drumuri Ialoveni_comment</t>
  </si>
  <si>
    <t>I.S Manejul de Atletică Ușoară</t>
  </si>
  <si>
    <t>I.S Manejul de Atletică Ușoară_comment</t>
  </si>
  <si>
    <t>Î.M. "EXDRUPO"</t>
  </si>
  <si>
    <t>Î.M. "EXDRUPO"_comment</t>
  </si>
  <si>
    <t>Î.M. Direcţia Construcţii Capitale</t>
  </si>
  <si>
    <t>Î.M. Direcţia Construcţii Capitale_comment</t>
  </si>
  <si>
    <t>Î.M. Reţelele Electrice de Iluminat LUMTEH</t>
  </si>
  <si>
    <t>Î.M. Reţelele Electrice de Iluminat LUMTEH_comment</t>
  </si>
  <si>
    <t>Î.M. "Piaţa Centrală"</t>
  </si>
  <si>
    <t>Î.M. "Piaţa Centrală"_comment</t>
  </si>
  <si>
    <t>Î.M. "Asociaţia de gospodărire a spaţiilor verzi"</t>
  </si>
  <si>
    <t>Î.M. "Asociaţia de gospodărire a spaţiilor verzi"_comment</t>
  </si>
  <si>
    <t>Î.M. "LIFTSERVICE"</t>
  </si>
  <si>
    <t>Î.M. "LIFTSERVICE"_comment</t>
  </si>
  <si>
    <t>Î.M. "Parcul urban de autobuze"</t>
  </si>
  <si>
    <t>Î.M. "Parcul urban de autobuze"_comment</t>
  </si>
  <si>
    <t>Î.M. "Regia Transport Electric Chişinău"</t>
  </si>
  <si>
    <t>Î.M. "Regia Transport Electric Chişinău"_comment</t>
  </si>
  <si>
    <t>Î.M. Regia Autosalubritate_comment</t>
  </si>
  <si>
    <t>Î.M. Regia Autosalubritate</t>
  </si>
  <si>
    <t xml:space="preserve">Is the enterprise 2019 Annual Report published on the Web page? </t>
  </si>
  <si>
    <t>Are the enterprise annual reports available on the Web page, at least for the last three years (2017 - 2019)?</t>
  </si>
  <si>
    <t>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2019?</t>
  </si>
  <si>
    <t>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(2017 - 2019)?</t>
  </si>
  <si>
    <t>Are the outcomes of inspections/controls and economic-financial audits conducted in 2019 (name of the entity that verified/inspected/audited the enterprise; mentions about the existing/lack of irregularities; the actions undertaken to implement the recommendations) published on the Web page?</t>
  </si>
  <si>
    <t>Is there any information on loans/credits contracted by the enterprise in 2019 available on the Web page?</t>
  </si>
  <si>
    <t>Is it possible to search and copy a text in the company's 2019 annual report published on the web?</t>
  </si>
  <si>
    <t>Did the company publish public procurement notices in 2019 on the website?</t>
  </si>
  <si>
    <t>Has the company carried out the procurement procedures in 2019 according to the provisions of the public procurement legislation?</t>
  </si>
  <si>
    <t>Did the company use the electronic platforms for procurement procedures in 2019?</t>
  </si>
  <si>
    <t>Does the enterprise publish the list of financial support applications rejected by the company in 2019 and the reason for the rejection of the requests on the webpage?</t>
  </si>
  <si>
    <t>Does the company publish the amounts and beneficiaries of grants, donations and sponsorships in 2019 (such as various social, cultural, educational, sports or other events, supported by the enterprise) on the webpage?</t>
  </si>
  <si>
    <t>http://www.franzeluta.info/files/raportul-financiar-anul-2019-1.pdf</t>
  </si>
  <si>
    <t>http://www.franzeluta.info/</t>
  </si>
  <si>
    <t>http://www.franzeluta.info/contacte.html</t>
  </si>
  <si>
    <t>http://www.franzeluta.info/despre-noi/cariera/</t>
  </si>
  <si>
    <t>http://www.franzeluta.info/files/Cod%20de%20guvernare%20corporativa.pdf</t>
  </si>
  <si>
    <t>https://www.termoelectrica.md/wp-content/uploads/2016/04/doc01498620190823134712-1.pdf</t>
  </si>
  <si>
    <t>https://www.termoelectrica.md/ro_RO/despre/rapoarte/</t>
  </si>
  <si>
    <t>https://www.termoelectrica.md/ro_RO/</t>
  </si>
  <si>
    <t>https://www.termoelectrica.md/wp-content/uploads/2019/06/Statutul-Termoelectrica.pdf</t>
  </si>
  <si>
    <t>https://www.termoelectrica.md/ro_RO/despre/cine-suntem/conducerea/</t>
  </si>
  <si>
    <t>Sînt publicate pe web rezultatele ședințelor Consiliului de Administrație / Adunării Generale (hotărîri, procese-verbale) în 2019 ?</t>
  </si>
  <si>
    <t>https://www.termoelectrica.md/ro_RO/despre/transparenta/</t>
  </si>
  <si>
    <t>Are the outcomes of Management Board / General Assembly meetings (decisions, protocols) held in 2019 published on the Web page?</t>
  </si>
  <si>
    <t>https://www.termoelectrica.md/wp-content/uploads/2020/01/Anun%C8%9B-orientativ-de-achizi%C8%9Bii-planificate-pt-2020.pdf</t>
  </si>
  <si>
    <t>https://www.termoelectrica.md/ro_RO/contracte-atribuite/</t>
  </si>
  <si>
    <t>Hotărîrea ANRE nr. 24/2017  din  26.01.2017
http://www.anre.md/storage/upload/administration/acts/26/oHdVHZE5VRFMe9KFEgLkl4n3EkiCwvixvuKMZPXf.html</t>
  </si>
  <si>
    <t>https://www.termoelectrica.md/ro_RO/locatiuni/</t>
  </si>
  <si>
    <t xml:space="preserve">https://www.termoelectrica.md/ro_RO/contacte/
</t>
  </si>
  <si>
    <t>Pe pagina web sînt publicate numele și CV-le membrilor consiliului societății ?</t>
  </si>
  <si>
    <t>https://www.termoelectrica.md/ro_RO/despre/cariere/</t>
  </si>
  <si>
    <t>https://moldtelecom.md/ro/personal/licitatii_list</t>
  </si>
  <si>
    <t>https://moldtelecom.md/ro/personal/Consiliu_de_administrare</t>
  </si>
  <si>
    <t>https://moldtelecom.md/ro/cariera</t>
  </si>
  <si>
    <t>https://moldtelecom.md/ro/personal/contacte</t>
  </si>
  <si>
    <t>https://moldtelecom.md/ro/personal/Rapoarte</t>
  </si>
  <si>
    <t>https://moldtelecom.md/files/Spatii%20libere%20aprobate%20la%20Consiliul%20MTC.pdf</t>
  </si>
  <si>
    <t>https://moldtelecom.md/</t>
  </si>
  <si>
    <t>http://app.gov.md/sites/default/files/document/attachments/statutul_sa_moldtelecom.pdf</t>
  </si>
  <si>
    <t>http://moldsuinhibrid.moldagro.md/contacts</t>
  </si>
  <si>
    <t>http://moldsuinhibrid.moldagro.md/about_us</t>
  </si>
  <si>
    <t>http://app.gov.md/sites/default/files/document/attachments/is_moldsuinhibrid_statut.pdf</t>
  </si>
  <si>
    <t>http://www.mecagro.md/ro/</t>
  </si>
  <si>
    <t>http://www.mecagro.md/ro/contacte</t>
  </si>
  <si>
    <t>http://www.mecagro.md/ro/anounce-ro/93-chirie</t>
  </si>
  <si>
    <t>http://app.gov.md/sites/default/files/document/attachments/is_mecagro_statutul.pdf</t>
  </si>
  <si>
    <t>http://app.gov.md/sites/default/files/document/attachments/is_indalproiect_statut.pdf</t>
  </si>
  <si>
    <t>http://app.gov.md/sites/default/files/document/attachments/is_crara_statut.pdf</t>
  </si>
  <si>
    <t>Regulament propriu de achiziții
http://app.gov.md/sites/default/files/document/attachments/regulament_achizitii_is_crara.pdf</t>
  </si>
  <si>
    <t>https://achizitii.md/ro/public/organization/intreprinderea-de-stat-centrul-republican-pentru-ameliorarea-si-reproductia-animalelor</t>
  </si>
  <si>
    <t>n/a</t>
  </si>
  <si>
    <t>Anexat la chestionarul receptionat</t>
  </si>
  <si>
    <t>http://www.railway.md/</t>
  </si>
  <si>
    <t>http://cfm.md/content/ro/anticor_ro.htm</t>
  </si>
  <si>
    <t>http://www.railway.md/?l=ro&amp;h=BG0l8rJIUvBHtE0yeoMmBZzK/9FVgH2J</t>
  </si>
  <si>
    <t>http://www.railway.md/?l=ro&amp;h=BG0l8rJIUvBvKZqveZm6Q1PTFpW1M9II</t>
  </si>
  <si>
    <t>http://tracer.railway.md:10088/Achizitii/DefaultPage</t>
  </si>
  <si>
    <t>http://www.railway.md/?l=ro&amp;h=BG0l8rJIUvBGuamrozkTJ4VMdJJLvjkVKXLeU8vphzGRPlxKODicEfDS%D1%83eCKrC0ObAIX8RSP70PMA116kk2tXA==</t>
  </si>
  <si>
    <t>http://www.railway.md/?l=ro&amp;h=BG0l8rJIUvBGuamrozkTJ4VMdJJLvjkVKXLeU8vphzE3B98Kfx7RtA==</t>
  </si>
  <si>
    <t>http://www.railway.md/?l=ro&amp;h=BG0l8rJIUvD9BMYWhHS3sbtVv8yofTwAjuY6UF4d4OE=</t>
  </si>
  <si>
    <t>http://www.railway.md/?l=ro&amp;h=BG0l8rJIUvBsDxoJWJGFM8F5w1OGV%D1%83Pi5Sjgy4fsfak=</t>
  </si>
  <si>
    <t>https://www.asd.md/</t>
  </si>
  <si>
    <t>https://www.asd.md/page/rapoarte</t>
  </si>
  <si>
    <t>https://www.asd.md/page/Contacte-ASD</t>
  </si>
  <si>
    <t>https://achizitii.md/ro/public/organization/i-s-administratia-de-stat-a-drumurilor</t>
  </si>
  <si>
    <t>http://asd.md/page/anunturi-anii-precedenti-2019</t>
  </si>
  <si>
    <t>https://www.asd.md/page/anunturi-de-intentie</t>
  </si>
  <si>
    <t>http://app.gov.md/sites/default/files/document/attachments/statutul_is_administratia_de_stat_a_drumurilor.pdf</t>
  </si>
  <si>
    <t>http://app.gov.md/sites/default/files/document/attachments/statutul_is_administratia_de_stat_a_drumurilor.pdf
https://www.asd.md/page/rapoarte</t>
  </si>
  <si>
    <t>Anexat la chestionarul recepționat</t>
  </si>
  <si>
    <t>https://moldatsa.md/about/administration</t>
  </si>
  <si>
    <t>https://moldatsa.md/about/management</t>
  </si>
  <si>
    <t>https://moldatsa.md/about/management
https://moldatsa.md/contacts</t>
  </si>
  <si>
    <t>https://moldatsa.md/announcements</t>
  </si>
  <si>
    <t>https://moldatsa.md/about/voluntary-report</t>
  </si>
  <si>
    <t>https://cdn01.moldatsa.md/moldatsaprod/0235cd4d69b91773a7705c9b76c5abf2.pdf</t>
  </si>
  <si>
    <t>https://moldatsa.md/about/documents</t>
  </si>
  <si>
    <t>https://cdn01.moldatsa.md/moldatsaprod/8362a518db16523e27fd24dbbd18aaea.pdf</t>
  </si>
  <si>
    <t>https://moldatsa.md/about/safety-and-quality</t>
  </si>
  <si>
    <t>https://moldatsa.md/about/jobs</t>
  </si>
  <si>
    <t>https://moldatsa.md/</t>
  </si>
  <si>
    <t>Informații indicate în chestionarul completat de întreprindere</t>
  </si>
  <si>
    <t>http://app.gov.md/sites/default/files/document/attachments/statutul_is_sde_criuleni.pdf</t>
  </si>
  <si>
    <t>http://www.moldelectrica.md/ro/about/statute</t>
  </si>
  <si>
    <t>http://www.moldelectrica.md/ro/about/admin_council</t>
  </si>
  <si>
    <t>http://www.moldelectrica.md/ro/about/management
http://www.moldelectrica.md/ro/about/contacts</t>
  </si>
  <si>
    <t>http://www.moldelectrica.md/ro/about/career</t>
  </si>
  <si>
    <t>http://www.moldelectrica.md/ro/finances/tenders</t>
  </si>
  <si>
    <t>Sînt publicate informații despre cîștigătorii contractelor de achiziții
http://www.moldelectrica.md/ro/finances/tenders</t>
  </si>
  <si>
    <t>http://www.moldelectrica.md/ro/finances/tendering_plans</t>
  </si>
  <si>
    <t>http://www.moldelectrica.md/ro/finances/financial_reports</t>
  </si>
  <si>
    <t>Răspuns chestionar</t>
  </si>
  <si>
    <t>Chestionar completat și recepționat</t>
  </si>
  <si>
    <t>http://www.moldelectrica.md/ro/</t>
  </si>
  <si>
    <t>http://app.gov.md/sites/default/files/document/attachments/statutul_is_centrul_de_elaborari_economice_si_de_productie.pdf</t>
  </si>
  <si>
    <t>http://app.gov.md/sites/default/files/document/attachments/statutul_is_vivaflora.pdf</t>
  </si>
  <si>
    <t>http://serviciipaza.md/ro/content/contacte</t>
  </si>
  <si>
    <t>http://www.serviciipaza.md/ro/content/functii-vacante</t>
  </si>
  <si>
    <t>http://www.serviciipaza.md/ro</t>
  </si>
  <si>
    <t>http://www.serviciipaza.md/ro/advanced-page-type/achizitii</t>
  </si>
  <si>
    <t>http://www.serviciipaza.md/sites/default/files/press-release/statutul_intreprinderii_2017_.pdf</t>
  </si>
  <si>
    <t>http://www.serviciipaza.md/ro/advanced-page-type/situatie-financiare</t>
  </si>
  <si>
    <t>http://app.gov.md/sites/default/files/document/attachments/statutul_is_dumbrava_vest.pdf</t>
  </si>
  <si>
    <t>https://www.asd.md/page/sadrum-contact</t>
  </si>
  <si>
    <t>Chestionarul a fost completat și recepționat</t>
  </si>
  <si>
    <t>https://www.metalferos.md/</t>
  </si>
  <si>
    <t>https://www.metalferos.md/despre-noi/</t>
  </si>
  <si>
    <t>https://www.metalferos.md/upload/userfiles/files/CV%20Igor%20Cujba.PDF</t>
  </si>
  <si>
    <t>https://www.metalferos.md/upload/userfiles/files/Regulament%20Director%20Metalferos.pdf</t>
  </si>
  <si>
    <t>https://www.metalferos.md/bilant-contabil-pentru-s1-a2019/</t>
  </si>
  <si>
    <t>https://www.metalferos.md/upload/userfiles/files/Statut.pdf</t>
  </si>
  <si>
    <t>https://www.metalferos.md/contacte/</t>
  </si>
  <si>
    <t>https://www.metalferos.md/rezultatele-adunarii-actionarilor/new/
https://www.metalferos.md/rezultatele-adunarii-actionarilor/</t>
  </si>
  <si>
    <t>Informația prezentată în chestionarul recepționat</t>
  </si>
  <si>
    <t>https://emitent-msi.market.md/ro/#1</t>
  </si>
  <si>
    <t>Pe web este doar decizia privind aprobarea Codului
https://www.metalferos.md/rezultatele-adunarii-actionarilor/</t>
  </si>
  <si>
    <t>https://fee-nord.md/</t>
  </si>
  <si>
    <t>https://fee-nord.md/wp-content/uploads/2019/10/Planu_de_achizi%C8%9Bii_2019.pdf</t>
  </si>
  <si>
    <t>https://fee-nord.md/contacte/</t>
  </si>
  <si>
    <t>https://fee-nord.md/tendere/</t>
  </si>
  <si>
    <t>http://app.gov.md/sites/default/files/document/attachments/2018_-_sa_furnizarea_energiei_electrice.pdf</t>
  </si>
  <si>
    <t>http://www.posta.md/ro/content/petitie</t>
  </si>
  <si>
    <t>http://www.posta.md/ro/contacte</t>
  </si>
  <si>
    <t>https://achizitii.md/ro/public/organization/posta-moldovei</t>
  </si>
  <si>
    <t>http://posta.md/ro/rapoarte</t>
  </si>
  <si>
    <t>http://posta.md/ro/content/locuri-vacante</t>
  </si>
  <si>
    <t>http://posta.md/ro/tenders?tab=archive#past_tenders</t>
  </si>
  <si>
    <t>http://posta.md/files/Files/Legislatie/Statutul_IS_Posta_Moldovei.pdf</t>
  </si>
  <si>
    <t>http://posta.md/ro/content/consiliul-de-administra%C8%9Bie</t>
  </si>
  <si>
    <t>http://www.posta.md/ro</t>
  </si>
  <si>
    <t>Regulament intern</t>
  </si>
  <si>
    <t>https://www.moldovagaz.md/rom/despre-companie/organele-de-conducere</t>
  </si>
  <si>
    <t>Informații neactualizate
https://www.moldovagaz.md/pic/uploaded/docs/financial_statistics_2018.pdf</t>
  </si>
  <si>
    <t>https://www.moldovagaz.md/rom/despre-companie/rapoarte-158</t>
  </si>
  <si>
    <t>https://www.moldovagaz.md/rom/achizitii</t>
  </si>
  <si>
    <t>https://www.moldovagaz.md/rom/contacte</t>
  </si>
  <si>
    <t>Informații neactualizate
http://posta.md/files/Files/Legislatie/Statutul_IS_Posta_Moldovei.pdf</t>
  </si>
  <si>
    <t>Informații neactualizate
http://app.gov.md/sites/default/files/document/attachments/statutul_is_dumbrava_vest.pdf</t>
  </si>
  <si>
    <t>Informații neactualizate
http://www.serviciipaza.md/sites/default/files/press-release/statutul_intreprinderii_2017_.pdf</t>
  </si>
  <si>
    <t>Informații neactualizate
http://app.gov.md/sites/default/files/document/attachments/statutul_is_vivaflora.pdf</t>
  </si>
  <si>
    <t>Informații neactualizate
http://app.gov.md/sites/default/files/document/attachments/statutul_is_centrul_de_elaborari_economice_si_de_productie.pdf</t>
  </si>
  <si>
    <t>Informații neactualizate
http://www.moldelectrica.md/ro/about/statute</t>
  </si>
  <si>
    <t>Informații neactualizate
http://app.gov.md/sites/default/files/document/attachments/statutul_is_sde_criuleni.pdf</t>
  </si>
  <si>
    <t>Informații neactualizate
https://cdn01.moldatsa.md/moldatsaprod/0235cd4d69b91773a7705c9b76c5abf2.pdf</t>
  </si>
  <si>
    <t>Informații neactualizate
http://app.gov.md/sites/default/files/document/attachments/statutul_is_administratia_de_stat_a_drumurilor.pdf
https://www.asd.md/page/rapoarte</t>
  </si>
  <si>
    <t>Informații neactualizate
http://www.railway.md/?l=ro&amp;h=BG0l8rJIUvBvKZqveZm6Q1PTFpW1M9II</t>
  </si>
  <si>
    <t>Informații neactualizate
http://app.gov.md/sites/default/files/document/attachments/is_crara_statut.pdf</t>
  </si>
  <si>
    <t>Informații neactualizate
http://app.gov.md/sites/default/files/document/attachments/is_indalproiect_statut.pdf</t>
  </si>
  <si>
    <t>Informații neactualizate
http://app.gov.md/sites/default/files/document/attachments/is_mecagro_statutul.pdf</t>
  </si>
  <si>
    <t>Informații neactualizate
http://app.gov.md/sites/default/files/document/attachments/is_moldsuinhibrid_statut.pdf</t>
  </si>
  <si>
    <t>http://www.energocom.md/about-us/transparenta</t>
  </si>
  <si>
    <t>http://www.energocom.md/about-us/transparenta/181-codul-de-etica</t>
  </si>
  <si>
    <t>http://www.energocom.md/images/transparenta/Informatii-privind-evenimentele-care-influenteaza-emitentul.pdf
http://www.energocom.md/about-us/transparenta/171-codul-de-guvernanta-egc</t>
  </si>
  <si>
    <t>http://www.energocom.md/contacts</t>
  </si>
  <si>
    <t>http://www.energocom.md/</t>
  </si>
  <si>
    <t>https://www.moldovagaz.md</t>
  </si>
  <si>
    <t>http://www.energocom.md/about-us/transparenta/159-statutul</t>
  </si>
  <si>
    <t>http://www.energocom.md/about-us/transparenta/174-rap-trms-priv-org-apr-iun-2
http://www.energocom.md/about-us/transparenta/159-statutul</t>
  </si>
  <si>
    <t>http://www.energocom.md/about-us/transparenta/174-rap-trms-priv-org-apr-iun-2</t>
  </si>
  <si>
    <t>http://www.energocom.md/about-us/transparenta/181-codul-de-etica
Deși în chestionar se menționează despre existența uni Regulament care conține prevederi ce se referă la mită, conflicte de interese, cadouri, alte beneficii și procedurile de urmat în caz de încălcare, acesta nu este publicat pe web</t>
  </si>
  <si>
    <t>https://autogara.md/</t>
  </si>
  <si>
    <t>https://autogara.md/contacte/</t>
  </si>
  <si>
    <t>https://autogara.md/despre-noi/</t>
  </si>
  <si>
    <t>Informație neactualizată
http://app.gov.md/sites/default/files/document/attachments/statutul_is_garile_si_statiile_auto.pdf</t>
  </si>
  <si>
    <t>http://app.gov.md/sites/default/files/document/attachments/statutul_is_garile_si_statiile_auto.pdf</t>
  </si>
  <si>
    <t>https://moldaeroservice.md/ro/</t>
  </si>
  <si>
    <t>https://moldaeroservice.md/ro/annual-reports/</t>
  </si>
  <si>
    <t>https://moldaeroservice.md/wp-content/uploads/2019/04/Statutul.pdf</t>
  </si>
  <si>
    <t>Informație neactualizată
https://moldaeroservice.md/wp-content/uploads/2019/04/Statutul.pdf
https://moldaeroservice.md/wp-content/uploads/2019/04/Situatii-financiare-2018.pdf</t>
  </si>
  <si>
    <t>https://moldaeroservice.md/ro/contacts/</t>
  </si>
  <si>
    <t>https://moldaeroservice.md/ro/vacancies/</t>
  </si>
  <si>
    <t>http://garanord.md/</t>
  </si>
  <si>
    <t>http://garanord.md/contacte.cfm</t>
  </si>
  <si>
    <t>http://app.gov.md/sites/default/files/document/attachments/situatii_financiare_2018_is_combinatul_republican_de_instruire_auto.pdf</t>
  </si>
  <si>
    <t>Informație neactualizată
http://app.gov.md/sites/default/files/document/attachments/situatii_financiare_2018_is_combinatul_republican_de_instruire_auto.pdf</t>
  </si>
  <si>
    <t>http://www.cria.md/ro/</t>
  </si>
  <si>
    <t>hestionar completat și recepționat</t>
  </si>
  <si>
    <t>Informații neactualizate
http://app.gov.md/sites/default/files/document/attachments/is_directia_servicii_pentru_corpul_diplomatic_statut.pdf</t>
  </si>
  <si>
    <t>http://app.gov.md/sites/default/files/document/attachments/is_directia_servicii_pentru_corpul_diplomatic_statut.pdf</t>
  </si>
  <si>
    <t>http://manej.md/index.php?l=ro</t>
  </si>
  <si>
    <t>http://manej.md/index.php?pag=feedback&amp;id=1205&amp;l=ro</t>
  </si>
  <si>
    <t>http://manej.md/index.php?pag=news&amp;id=1223&amp;l=ro</t>
  </si>
  <si>
    <t>http://manej.md/index.php?pag=news&amp;id=1225&amp;rid=30&amp;l=ro</t>
  </si>
  <si>
    <t>http://manej.md/index.php?pag=news&amp;id=1234&amp;rid=39&amp;l=ro</t>
  </si>
  <si>
    <t>http://manej.md/index.php?pag=news&amp;id=1234&amp;rid=38&amp;l=ro</t>
  </si>
  <si>
    <t>http://manej.md/index.php?pag=news&amp;id=1238&amp;rid=34&amp;l=ro</t>
  </si>
  <si>
    <t>http://manej.md/index.php?pag=page&amp;id=1231&amp;l=ro</t>
  </si>
  <si>
    <t>http://manej.md/index.php?pag=news&amp;id=1224&amp;l=ro</t>
  </si>
  <si>
    <t>http://manej.md/index.php?pag=news&amp;id=1243&amp;l=ro</t>
  </si>
  <si>
    <t>http://manej.md/media/files/files/darea_de_seama_patrimoniu_public_01_01_2019_8210195.pdf
http://manej.md/index.php?pag=news&amp;id=1238&amp;rid=34&amp;l=ro</t>
  </si>
  <si>
    <t>http://manej.md/index.php?pag=news&amp;id=1243&amp;rid=63&amp;l=ro</t>
  </si>
  <si>
    <t>http://manej.md/index.php?pag=page&amp;id=1231&amp;l=ro
http://manej.md/media/files/files/situatii_financiare_2019_2367974.pdf</t>
  </si>
  <si>
    <t>http://manej.md/media/files/files/situatii_financiare_2019_2367974.pdf</t>
  </si>
  <si>
    <t>http://manej.md/index.php?pag=news&amp;id=1225&amp;rid=24&amp;l=ro
http://manej.md/index.php?pag=news&amp;id=1180&amp;rid=50&amp;l=ro</t>
  </si>
  <si>
    <t>http://manej.md/index.php?pag=news&amp;id=1225&amp;l=ro</t>
  </si>
  <si>
    <t>Informație neactualizată
http://app.gov.md/sites/default/files/document/attachments/raport_audit_2019__0.pdf</t>
  </si>
  <si>
    <t>http://app.gov.md/sites/default/files/document/attachments/raport_audit_2019__0.pdf</t>
  </si>
  <si>
    <t>http://app.gov.md/sites/default/files/document/attachments/statut_is_combinatul_poligrafic.pdf</t>
  </si>
  <si>
    <t>http://www.dpp.md/</t>
  </si>
  <si>
    <t>http://www.dpp.md/ro/rapoarte.html</t>
  </si>
  <si>
    <t>http://www.dpp.md/ro/grupul-de-lucru.html</t>
  </si>
  <si>
    <t>http://www.dpp.md/ro/functii-vacante.html</t>
  </si>
  <si>
    <t>http://www.dpp.md/upfiles/Statutul%20Intreprinderii%20de%20Stat%20Detasamentul%20de%20Paza%20Paramilitara.PDF</t>
  </si>
  <si>
    <t>Informație neactualizată
http://www.dpp.md/upfiles/Statutul%20Intreprinderii%20de%20Stat%20Detasamentul%20de%20Paza%20Paramilitara.PDF</t>
  </si>
  <si>
    <t>http://www.dpp.md/ro/conducerea.html
http://www.dpp.md/ro/contacte.html</t>
  </si>
  <si>
    <t>https://palatulrepublicii.md/</t>
  </si>
  <si>
    <t>https://palatulrepublicii.md/index.php/adresa</t>
  </si>
  <si>
    <t>https://palatulrepublicii.md/index.php/about</t>
  </si>
  <si>
    <t>https://achizitii.md/ro/public/organization/i-s-palatul-republicii</t>
  </si>
  <si>
    <t>http://app.gov.md/ro/content/complex-patrimonial-unic-intreprinderea-de-stat-tipografia-academiei-de-stiinte-moldovei</t>
  </si>
  <si>
    <t>http://app.gov.md/sites/default/files/document/attachments/statutul_is_tipografia_academiei_de_stiinte.pdf</t>
  </si>
  <si>
    <t>http://app.gov.md/sites/default/files/document/attachments/situatii_financiare_2018_is_tipografia_asm.pdf</t>
  </si>
  <si>
    <t>http://e-cmac.md/wp-content/uploads/2019/04/CV-director-romana.pdf</t>
  </si>
  <si>
    <t>https://e-cmac.md/conducerea/</t>
  </si>
  <si>
    <t>https://e-cmac.md/conducerea/#1506933427600-20ff1550-50eb</t>
  </si>
  <si>
    <t>https://e-cmac.md/category/posturi-vacante/</t>
  </si>
  <si>
    <t>https://e-cmac.md/plan-de-achizitii-2019/</t>
  </si>
  <si>
    <t>https://e-cmac.md/category/achizitii/</t>
  </si>
  <si>
    <t>http://e-cmac.md/wp-content/uploads/2019/06/Ordin%20nr.88%20Regulament%20intern.pdf</t>
  </si>
  <si>
    <t>http://e-cmac.md/wp-content/uploads/2019/06/Statutul-IS-CMAC-2.pdf</t>
  </si>
  <si>
    <t>Informații neactualizate
http://e-cmac.md/wp-content/uploads/2019/06/Statutul-IS-CMAC-2.pdf
http://e-cmac.md/wp-content/uploads/2019/04/Situatiile-financiare-CMAC-2018.pdf</t>
  </si>
  <si>
    <t>https://e-cmac.md/rapoarte/</t>
  </si>
  <si>
    <t>http://www.sanfarmprim.md/index.php?l=ro</t>
  </si>
  <si>
    <t>http://e-cmac.md/</t>
  </si>
  <si>
    <t>http://www.sanfarmprim.md/index.php?pag=page&amp;id=173&amp;l=ro</t>
  </si>
  <si>
    <t>http://www.sanfarmprim.md/index.php?pag=page&amp;id=209&amp;l=ro</t>
  </si>
  <si>
    <t>http://www.sanfarmprim.md/index.php?pag=page&amp;id=205&amp;l=ro</t>
  </si>
  <si>
    <t>http://editurastiinta.md/despre-noi</t>
  </si>
  <si>
    <t>http://editurastiinta.md/rapoarte</t>
  </si>
  <si>
    <t>http://editurastiinta.md/despre-noi
http://editurastiinta.md/contacte</t>
  </si>
  <si>
    <t>http://editurastiinta.md/achizitii</t>
  </si>
  <si>
    <t>http://editurastiinta.md/statutul-intreprinderii-de-stat-editorial-poligrafice-stiinta-i-s-e-p-stiinta-1</t>
  </si>
  <si>
    <t>Informație neactualizată
http://editurastiinta.md/statutul-intreprinderii-de-stat-editorial-poligrafice-stiinta-i-s-e-p-stiinta-1</t>
  </si>
  <si>
    <t>http://editurastiinta.md/regulamentul-i-s-e-p-stiinta-privind-achizitia-bunurilor-si-serviciilor</t>
  </si>
  <si>
    <t>http://editurastiinta.md/rapoarte
http://app.gov.md/sites/default/files/document/attachments/situatii_financiare_2018_is_editorial_poligrafica_stiinta.pdf</t>
  </si>
  <si>
    <t>http://editurastiinta.md/anunturi-2</t>
  </si>
  <si>
    <t>http://moldexpo.md/</t>
  </si>
  <si>
    <t>http://moldexpo.md/tender_rom/</t>
  </si>
  <si>
    <t>http://moldexpo.md/servicii/</t>
  </si>
  <si>
    <t>http://moldexpo.md/contacte/</t>
  </si>
  <si>
    <t>http://moldexpo.md/despre-companie/new/</t>
  </si>
  <si>
    <t>https://tracom.md/pi-tracom/management/</t>
  </si>
  <si>
    <t>https://tracom.md/contacts/</t>
  </si>
  <si>
    <t>https://tracom.md/resident/
https://tracom.md/infocenters/notice/</t>
  </si>
  <si>
    <t>https://tracom.md/infocenters/notice/</t>
  </si>
  <si>
    <t>https://tracom.md/infocenters/reports/</t>
  </si>
  <si>
    <t>Informații neactualizate
https://tracom.md/wp-content/uploads/2019/04/rsf_2018.pdf</t>
  </si>
  <si>
    <t>https://tracom.md/</t>
  </si>
  <si>
    <t>http://app.gov.md/sites/default/files/document/attachments/statutul_sa_tracom.pdf</t>
  </si>
  <si>
    <t>http://app.gov.md/sites/default/files/document/attachments/statutul_sa_tracom.pdf
https://tracom.md/infocenters/reports/</t>
  </si>
  <si>
    <t>https://www.milestii-mici.md/ro/contact-3.html</t>
  </si>
  <si>
    <t>https://www.milestii-mici.md/ro/</t>
  </si>
  <si>
    <t>http://app.gov.md/sites/default/files/document/attachments/statutul_is_combinatul_de_vinuri_milestii_mici.pdf</t>
  </si>
  <si>
    <t>Informații neactualizate
http://app.gov.md/sites/default/files/document/attachments/statutul_is_combinatul_de_vinuri_milestii_mici.pdf
http://app.gov.md/sites/default/files/document/attachments/situatii_financiare_2018_is_combinatul_de_vinuri_milestii_mici.pdf</t>
  </si>
  <si>
    <t>http://app.gov.md/sites/default/files/document/attachments/situatii_financiare_2018_is_combinatul_de_vinuri_milestii_mici.pdf</t>
  </si>
  <si>
    <t>hestionar complatat și recepționat</t>
  </si>
  <si>
    <t>http://www.apelemoldovei.gov.md/pageview.php?l=ro&amp;idc=160</t>
  </si>
  <si>
    <t>http://app.gov.md/sites/default/files/document/attachments/is_sga_nistru_centru.pdf</t>
  </si>
  <si>
    <t>Informații neactualizate
http://app.gov.md/sites/default/files/document/attachments/is_sga_nistru_centru.pdf
http://app.gov.md/sites/default/files/document/attachments/situatii_financiare_2018_is_nistru_centru.pdf</t>
  </si>
  <si>
    <t>http://app.gov.md/sites/default/files/document/attachments/situatii_financiare_2018_is_nistru_centru.pdf</t>
  </si>
  <si>
    <t>http://app.gov.md/sites/default/files/document/attachments/is_sga_nistru_centru.pdf
http://app.gov.md/sites/default/files/document/attachments/situatii_financiare_2018_is_nistru_centru.pdf</t>
  </si>
  <si>
    <t>http://app.gov.md/sites/default/files/document/attachments/is_portul_fluvial_ungheni_statut.pdf</t>
  </si>
  <si>
    <t>http://app.gov.md/sites/default/files/document/attachments/is_portul_fluvial_ungheni_statut.pdf
http://app.gov.md/sites/default/files/document/attachments/situatii_financiare_2018_is_portul_fluvial_ungheni_0.pdf</t>
  </si>
  <si>
    <t>http://app.gov.md/sites/default/files/document/attachments/situatii_financiare_2018_is_portul_fluvial_ungheni_0.pdf</t>
  </si>
  <si>
    <t>Informație neactualizată
http://app.gov.md/sites/default/files/document/attachments/is_portul_fluvial_ungheni_statut.pdf
http://app.gov.md/sites/default/files/document/attachments/situatii_financiare_2018_is_portul_fluvial_ungheni_0.pdf</t>
  </si>
  <si>
    <t>Inclus în Codul de conduită, anexat la chestionarul recepționat</t>
  </si>
  <si>
    <t>https://www.ingeocad.md/ro/</t>
  </si>
  <si>
    <t>https://www.ingeocad.md/ro/contacte</t>
  </si>
  <si>
    <t>https://www.ingeocad.md/ro/home/raport-anual-2</t>
  </si>
  <si>
    <t>https://www.ingeocad.md/images/zagruzki/Statut.PDF</t>
  </si>
  <si>
    <t>Informații neactualizate
https://www.ingeocad.md/images/zagruzki/Statut.PDF
https://www.ingeocad.md/images/zagruzki/statut_completare.PDF
https://www.ingeocad.md/images/situatii_financiare_2018.pdf</t>
  </si>
  <si>
    <t>https://www.ingeocad.md/images/zagruzki/Statut.PDF
https://www.ingeocad.md/images/situatii_financiare_2018.pdf</t>
  </si>
  <si>
    <t>https://www.ingeocad.md/ro/home/locuri-vacante</t>
  </si>
  <si>
    <t>http://www.urbanproiect.md/indexrom.html</t>
  </si>
  <si>
    <t>http://www.urbanproiect.md/contacte.html</t>
  </si>
  <si>
    <t>http://app.gov.md/sites/default/files/document/attachments/is_urbanproiect_statut.pdf</t>
  </si>
  <si>
    <t>http://app.gov.md/sites/default/files/document/attachments/is_urbanproiect_statut.pdf
http://app.gov.md/sites/default/files/document/attachments/situatii_financiare_2018_is_institutul_de_proiectare_pentru_organizarea_teritoriului.pdf</t>
  </si>
  <si>
    <t>Informații neactualizate
http://app.gov.md/sites/default/files/document/attachments/situatii_financiare_2018_is_institutul_de_proiectare_pentru_organizarea_teritoriului.pdf
http://app.gov.md/sites/default/files/document/attachments/is_urbanproiect_statut.pdf</t>
  </si>
  <si>
    <t>http://app.gov.md/sites/default/files/document/attachments/situatii_financiare_2018_is_institutul_de_proiectare_pentru_organizarea_teritoriului.pdf</t>
  </si>
  <si>
    <t>http://app.gov.md/sites/default/files/document/attachments/is_ruralproiect_statut.pdf</t>
  </si>
  <si>
    <t>http://app.gov.md/sites/default/files/document/attachments/situatii_financiare_2018_is_ruralproiect.pdf</t>
  </si>
  <si>
    <t>Informații neactualizate
http://app.gov.md/sites/default/files/document/attachments/is_ruralproiect_statut.pdf
http://app.gov.md/sites/default/files/document/attachments/situatii_financiare_2018_is_ruralproiect.pdf</t>
  </si>
  <si>
    <t>http://app.gov.md/sites/default/files/document/attachments/is_ruralproiect_statut.pdf
http://app.gov.md/sites/default/files/document/attachments/situatii_financiare_2018_is_ruralproiect.pdf</t>
  </si>
  <si>
    <t>http://app.gov.md/ro/content/complex-patrimonial-unic-intreprinderea-de-stat-firma-editorial-poligrafica-tipografia</t>
  </si>
  <si>
    <t>http://app.gov.md/sites/default/files/document/attachments/situatii_financiare_2018_is_tipografia_centrala.pdf</t>
  </si>
  <si>
    <t>https://mold-didactica.com.md/</t>
  </si>
  <si>
    <t>Informații neactualizate
https://mold-didactica.com.md/wordpress/wp-uploads/Situatiile-financiare-2018.pdf</t>
  </si>
  <si>
    <t>https://mold-didactica.com.md/despre-noi/</t>
  </si>
  <si>
    <t>https://mold-didactica.com.md/contacte/</t>
  </si>
  <si>
    <t>http://app.gov.md/sites/default/files/document/attachments/is_directia_pentu_exploatarea_imobilului_statutul.pdf</t>
  </si>
  <si>
    <t>http://app.gov.md/sites/default/files/document/attachments/situatii_financiare_2018_is_directia_pentru_exploatarea_imobilului.pdf</t>
  </si>
  <si>
    <t>Informații neactualizate
http://app.gov.md/sites/default/files/document/attachments/is_directia_pentu_exploatarea_imobilului_statutul.pdf
http://app.gov.md/sites/default/files/document/attachments/situatii_financiare_2018_is_directia_pentru_exploatarea_imobilului.pdf</t>
  </si>
  <si>
    <t>http://app.gov.md/sites/default/files/document/attachments/is_directia_pentu_exploatarea_imobilului_statutul.pdf
http://app.gov.md/sites/default/files/document/attachments/situatii_financiare_2018_is_directia_pentru_exploatarea_imobilului.pdf</t>
  </si>
  <si>
    <t>https://cartus.md/about</t>
  </si>
  <si>
    <t>SA CARTUȘ</t>
  </si>
  <si>
    <t>SA CARTUȘ_comment</t>
  </si>
  <si>
    <t>Informații neactualizate
http://app.gov.md/sites/default/files/document/attachments/is_cartus_statut.pdf</t>
  </si>
  <si>
    <t>http://app.gov.md/sites/default/files/document/attachments/situatii_financiare_2018_is_cartus.pdf</t>
  </si>
  <si>
    <t>http://moldova-freezone.md/ro/</t>
  </si>
  <si>
    <t>http://moldova-freezone.md/news/?p=2</t>
  </si>
  <si>
    <t>http://moldova-freezone.md/ro/contacts.html
http://moldova-freezone.md/ro/echipa-relatii-cu-rezidentii.html</t>
  </si>
  <si>
    <t>http://moldova-freezone.md/ro/mesajul-administratorului.html</t>
  </si>
  <si>
    <t>http://moldova-freezone.md/ro/news/oferta-nc-peri-loca-iune.html
http://moldova-freezone.md/ro/oferta-curenta.html</t>
  </si>
  <si>
    <t>https://www.radiocom.md/</t>
  </si>
  <si>
    <t>https://www.radiocom.md/subdiviziuni-1-40
https://www.radiocom.md/anticamera-1-52</t>
  </si>
  <si>
    <t>https://www.radiocom.md/achizitii-1-61</t>
  </si>
  <si>
    <t>https://www.radiocom.md/mihail-iacob-1-3</t>
  </si>
  <si>
    <t>https://www.radiocom.md/rapoarte-1-38</t>
  </si>
  <si>
    <t>http://app.gov.md/sites/default/files/document/attachments/is_radiocomunicatii_statut.pdf</t>
  </si>
  <si>
    <t>https://www.radiocom.md/storage/upload/reports/16/7832d83a166dab3f11c662f5e4131523.pdf
http://app.gov.md/sites/default/files/document/attachments/is_radiocomunicatii_statut.pdf</t>
  </si>
  <si>
    <t>Informații neactualizate
https://www.radiocom.md/storage/upload/reports/16/7832d83a166dab3f11c662f5e4131523.pdf
http://app.gov.md/sites/default/files/document/attachments/is_radiocomunicatii_statut.pdf</t>
  </si>
  <si>
    <t>https://apa-balti.md/?lang=ro</t>
  </si>
  <si>
    <t>https://apa-balti.md/?page_id=49&amp;lang=ro</t>
  </si>
  <si>
    <t>https://apa-balti.md/?page_id=1787&amp;lang=ro</t>
  </si>
  <si>
    <t>https://apa-balti.md/?cat=67&amp;lang=ro</t>
  </si>
  <si>
    <t>Informații neactualizate
https://apa-balti.md/?cat=67&amp;lang=ro</t>
  </si>
  <si>
    <t>https://apa-balti.md/?p=1557&amp;lang=ru</t>
  </si>
  <si>
    <t>http://balti.md/servicii-publice/intreprinderi-municipale/lista-im/</t>
  </si>
  <si>
    <t>http://balti.md/wp-content/uploads/2017/12/2.-Statutul-ntreprinderii.pdf</t>
  </si>
  <si>
    <t>http://balti.md/servicii-publice/intreprinderi-municipale/lista-im/
http://balti.md/wp-content/uploads/2017/12/2.-Statutul-ntreprinderii.pdf</t>
  </si>
  <si>
    <t>http://balti.md/servicii-publice/intreprinderi-municipale/locuri-vacante/</t>
  </si>
  <si>
    <t>http://www.straseni.md/wp-content/uploads/2019/12/dec.-nr.-12.3-din-06-.12.2019-aprobarea-Statutului-M-Ap-Canal.pdf
http://www.straseni.md/wp-content/uploads/2019/12/STATUTUL-M-Ap-Canal-22.pdf</t>
  </si>
  <si>
    <t>http://www.straseni.md/wp-content/uploads/2019/12/STATUTUL-M-Ap-Canal-22.pdf</t>
  </si>
  <si>
    <t>http://www.straseni.md/wp-content/uploads/2019/02/CV-COSTOV-CONSTANTIN.pdf</t>
  </si>
  <si>
    <t>http://www.straseni.md/raport-cu-privire-la-activitatea-i-m-apa-canal-straseni-pentru-anul-2017/
http://www.straseni.md/5829-2/</t>
  </si>
  <si>
    <t>http://www.straseni.md/apa-canal/apa-canal-contacte/
http://amac.md/interactivnaia%20carta/Membrii_harta_inter/Straseni_ro.html</t>
  </si>
  <si>
    <t>Achizițiile publice din sursele Fondului rutier sînt realizate conform prevederilor legii nr.131/2015, iar achizițiiloe publice din bugetul întreprinderii, destinate necesităților proprii, realizate după alte proceduri</t>
  </si>
  <si>
    <t>http://amac.md/interactivnaia%20carta/Membrii_harta_inter/Chisinau_ro.html</t>
  </si>
  <si>
    <t>http://amac.md/interactivnaia%20carta/Membrii_harta_inter/Soroca_ro.html
http://www.primsoroca.md/ro/institutii-publice-si-intreprinderi-municipale</t>
  </si>
  <si>
    <t>http://www.apacanalcahul.md/</t>
  </si>
  <si>
    <t>http://amac.md/interactivnaia%20carta/Membrii_harta_inter/Cahul_ro.html
http://www.apacanalcahul.md/ro/Contact/</t>
  </si>
  <si>
    <t>http://www.apacanalcahul.md/ro/Anonces/</t>
  </si>
  <si>
    <t>http://www.apacanalcahul.md/ro/AboutUs/CertificationLicensing/</t>
  </si>
  <si>
    <t>SA APĂ CANAL CAHUL</t>
  </si>
  <si>
    <t>SA APĂ CANAL CAHUL_comment</t>
  </si>
  <si>
    <t>http://www.apacanalcahul.md/storage/2018/02/08/1518095444_93146200.pdf</t>
  </si>
  <si>
    <t>Pentru anul 2019 nu sînt informații
http://www.apacanalcahul.md/ro/CompanyInfo/Procurement/</t>
  </si>
  <si>
    <t>http://www.apacanalcahul.md/storage/2017/07/03/1499064867_18131500.pdf</t>
  </si>
  <si>
    <t>https://achizitii.md/ro/public/organization/apa-canal-cahul-s-a</t>
  </si>
  <si>
    <t>https://achizitii.md/ro/public/organization/apa-canal-chisinau?page=2</t>
  </si>
  <si>
    <t>https://acc.md/</t>
  </si>
  <si>
    <t>https://acc.md/mmedia/2018/06/cv-lichii.pdf</t>
  </si>
  <si>
    <t>https://acc.md/rapoarte/</t>
  </si>
  <si>
    <t>Informații neactualizate
https://acc.md/rapoarte/</t>
  </si>
  <si>
    <t>https://acc.md/category/functii-vacante/</t>
  </si>
  <si>
    <t>https://acc.md/fraude-si-acte-de-coruptie/</t>
  </si>
  <si>
    <t>https://acc.md/category/arhiva-achizitii/page/4/</t>
  </si>
  <si>
    <t>http://exdrupo.md/</t>
  </si>
  <si>
    <t>http://exdrupo.md/locuri-vacante/</t>
  </si>
  <si>
    <t>http://exdrupo.md/contacte/</t>
  </si>
  <si>
    <t>http://exdrupo.md/achizitii-publice/</t>
  </si>
  <si>
    <t>Pe web sînt rapoartele anuale privind achizitiile publice cu date privind operatorul economic, numărul și data contractului, suma contractului, termenul de realizare, nivelul de executare. La fel, pe web sînt dările de seamă anuale privind realizarea achizițiilor publice de valoare mică, care conține informații despre suma contractului, numărul și data contractului.
http://exdrupo.md/rapoarte/</t>
  </si>
  <si>
    <t>http://exdrupo.md/exdrupo/
https://www.chisinau.md/pageview.php?l=ro&amp;idc=470&amp;t=/Primaria/Intreprinderi-municipale/Intreprinderea-Municipala-EXDRUPO</t>
  </si>
  <si>
    <t>https://achizitii.md/ro/public/organization/im-regia-exdrupo</t>
  </si>
  <si>
    <t>Codul anexat la chestionarul recepționat</t>
  </si>
  <si>
    <t>Prevederi anticorupție incluse în Codul anexat la chestionarul recepționat</t>
  </si>
  <si>
    <t>https://achizitii.md/ro/public/organization/im-directia-constructie-capitale</t>
  </si>
  <si>
    <t>http://www.dcc.md/</t>
  </si>
  <si>
    <t>http://dcc.md/desprenoi/regulament
https://www.chisinau.md/category.php?l=ro&amp;idc=469&amp;t=/Intreprinderi-municipale/</t>
  </si>
  <si>
    <t>https://www.chisinau.md/pageview.php?l=ro&amp;idc=451&amp;t=/Primaria/Intreprinderi-municipale/Directia-constructii-capitale
http://dcc.md/functii</t>
  </si>
  <si>
    <t>Hotărîrea ANRE nr. 24/2017  din  26.01.2017
http://www.anre.md/storage/upload/administration/acts/26/oHdVHZE5VRFMe9KFEgLkl4n3EkiCwvixvuKMZPXf.html
https://achizitii.md/ro/public/organization/apa-canal-chisinau?page=2</t>
  </si>
  <si>
    <t>https://achizitii.md/ro/public/organization/im-rei-lumteh</t>
  </si>
  <si>
    <t>https://www.chisinau.md/pageview.php?l=ro&amp;idc=471&amp;t=/Primaria/Intreprinderi-municipale/Intreprinderea-Municipala-Lumteh</t>
  </si>
  <si>
    <t>https://www.chisinau.md/category.php?l=ro&amp;idc=469&amp;t=/Intreprinderi-municipale/</t>
  </si>
  <si>
    <t>https://www.chisinau.md/pageview.php?l=ro&amp;idc=472&amp;t=/Primaria/Intreprinderi-municipale/Intreprinderea-Municipala-Piata-Centrala</t>
  </si>
  <si>
    <t>https://achizitii.md/ro/public/organization/i-m-piata-centrala</t>
  </si>
  <si>
    <t>http://autosalubritate.md/</t>
  </si>
  <si>
    <t>https://www.chisinau.md/pageview.php?l=ro&amp;idc=473&amp;t=/Primaria/Intreprinderi-municipale/Intreprinderea-Municipala-Regia-Autosalubritate</t>
  </si>
  <si>
    <t>http://autosalubritate.md/media/plan-achizitii-new.pdf</t>
  </si>
  <si>
    <t>http://autosalubritate.md/conducerea/
http://autosalubritate.md/informatie-de-contact/</t>
  </si>
  <si>
    <t>http://autosalubritate.md/locuri-vacante/</t>
  </si>
  <si>
    <t>https://achizitii.md/ro/public/organization/asociatia-de-gospodarire-a-spatiilor-verzi</t>
  </si>
  <si>
    <t>https://www.chisinau.md/pageview.php?l=ro&amp;idc=475&amp;t=/Primaria/Intreprinderi-municipale/Intreprinderea-Municipala-Asociatia-de-gospodarire-a-spatiilor-verzi</t>
  </si>
  <si>
    <t>https://achizitii.md/ro/public/organization/i-m-regia-autosalubritate</t>
  </si>
  <si>
    <t>Răspuns oferit potrivit cerințelor și termenilor legali</t>
  </si>
  <si>
    <t>http://www.liftservice.md/newsMD.html</t>
  </si>
  <si>
    <t>http://www.liftservice.md/historyMD.html
https://www.chisinau.md/pageview.php?l=ro&amp;idc=476&amp;t=/Primaria/Intreprinderi-municipale/Intreprinderea-Municipala-Specializata-LIFTSERVICE</t>
  </si>
  <si>
    <t>Informație neactualizată
http://www.liftservice.md/structureMD.html</t>
  </si>
  <si>
    <t>http://www.liftservice.md/contactsMD.html</t>
  </si>
  <si>
    <t>http://www.liftservice.md/docs/StatutLIFTSERVICE.pdf</t>
  </si>
  <si>
    <t>http://www.liftservice.md/jobsMD.html</t>
  </si>
  <si>
    <t>https://achizitii.md/ro/public/organization/ims-liftservice</t>
  </si>
  <si>
    <t>https://www.autourban.md/</t>
  </si>
  <si>
    <t>https://www.autourban.md/index.php?page=achizitii&amp;tip=all&amp;pg=2</t>
  </si>
  <si>
    <t>https://www.autourban.md/indicatori/raport_activitate.pdf</t>
  </si>
  <si>
    <t>https://www.autourban.md/index.php?page=personal&amp;tip=vacant</t>
  </si>
  <si>
    <t>https://www.chisinau.md/pageview.php?l=ro&amp;idc=477&amp;t=/Primaria/Intreprinderi-municipale/Intreprinderea-Municipala-Parcul-urban-de-autobuze
https://www.autourban.md/index.php?page=contacte</t>
  </si>
  <si>
    <t>https://achizitii.md/ro/public/organization/i-m-parcul-urban-de-autobuze</t>
  </si>
  <si>
    <t>https://achizitii.md/ro/public/organization/regia-transport-electric-i-m</t>
  </si>
  <si>
    <t>https://www.rtec.md/</t>
  </si>
  <si>
    <t>https://www.rtec.md/angajare.html</t>
  </si>
  <si>
    <t>https://www.chisinau.md/pageview.php?l=ro&amp;idc=478&amp;t=/Primaria/Intreprinderi-municipale/Intreprinderea-Municipala-Regia-transport-electric
https://www.rtec.md/contacte.html</t>
  </si>
  <si>
    <t>http://app.gov.md/sites/default/files/document/attachments/raportul_de_audit_pentru_anul_2018_berd_0.pdf</t>
  </si>
  <si>
    <t>Informații neactualizate
http://app.gov.md/sites/default/files/document/attachments/raportul_de_audit_pentru_anul_2018_berd_0.pdf</t>
  </si>
  <si>
    <t>Linie fierbinte și explicații în chestionar
https://www.rtec.md/contacte.html</t>
  </si>
  <si>
    <t>Răspuns oferit potrivit cerințelor legii, însă cu depășirea termenilor legali</t>
  </si>
  <si>
    <t>Informație oferită în chestionarul completat și recepționat</t>
  </si>
  <si>
    <t>Codul de conduită anexat la chestionarul recepționat</t>
  </si>
  <si>
    <t>Chestionar completat și reepționat</t>
  </si>
  <si>
    <t>https://www.asd.md/page/monitorizare-contracte
https://achizitii.md/ro/public/organization/i-s-administratia-de-stat-a-drumurilor</t>
  </si>
  <si>
    <t>Pagina web nefuncțională ( 13 aprilie 2020)</t>
  </si>
  <si>
    <t>Informație furnizată în chestionarul completat și recepționat</t>
  </si>
  <si>
    <t>Regulamentul privind dezvăluirea practicilor ilegale anexat la chestionarul completat și recepționat</t>
  </si>
  <si>
    <t>http://app.gov.md/sites/default/files/document/attachments/situatii_financiare_2018_is_directia_pentru_corpul_diplomatic.pdf</t>
  </si>
  <si>
    <t>http://app.gov.md/sites/default/files/document/attachments/situatii_financiare_2018_is_garile_si_statiile_auto.pdf</t>
  </si>
  <si>
    <t>http://app.gov.md/sites/default/files/document/attachments/2018_-_sa_energocom.pdf</t>
  </si>
  <si>
    <t>Informații neactualizate
http://app.gov.md/sites/default/files/document/attachments/2018_-_sa_furnizarea_energiei_electrice.pdf</t>
  </si>
  <si>
    <t>http://app.gov.md/sites/default/files/document/attachments/situatii_financiare_sa_metalferos.pdf</t>
  </si>
  <si>
    <t>http://app.gov.md/sites/default/files/document/attachments/2018_-_sa_drumuri_cahul.pdf</t>
  </si>
  <si>
    <t>Informație neactualizată
http://app.gov.md/sites/default/files/document/attachments/2018_-_sa_drumuri_cahul.pdf</t>
  </si>
  <si>
    <t>http://app.gov.md/sites/default/files/document/attachments/situatii_financiare_2018_is_statia_de_stat_pentru_incercarea_masinilor.pdf</t>
  </si>
  <si>
    <t>Informații neactualizate
http://app.gov.md/sites/default/files/document/attachments/situatii_financiare_2018_is_statia_de_stat_pentru_incercarea_masinilor.pdf</t>
  </si>
  <si>
    <t>http://app.gov.md/sites/default/files/document/attachments/situatii_financiare_2018_is_vivaflora.pdf</t>
  </si>
  <si>
    <t>http://app.gov.md/sites/default/files/document/attachments/situatii_financiare_2018_is_centrul_de_elaborari_economice_si_de_productie.pdf</t>
  </si>
  <si>
    <t>http://app.gov.md/sites/default/files/document/attachments/situatii_financiare_2018_is_sde_criuleni.pdf</t>
  </si>
  <si>
    <t>http://app.gov.md/sites/default/files/document/attachments/situatii_financiare_2018_is_crara.pdf</t>
  </si>
  <si>
    <t>http://app.gov.md/sites/default/files/document/attachments/situatii_financiare_2018_is_indalproiect.pdf</t>
  </si>
  <si>
    <t>http://app.gov.md/sites/default/files/document/attachments/situatii_financiare_2018_is_mecagro.pdf</t>
  </si>
  <si>
    <t>http://app.gov.md/sites/default/files/document/attachments/situatii_financiare_2018_is_moldsuindhibrid.pdf</t>
  </si>
  <si>
    <t>Informații neactualizate
http://app.gov.md/ro/content/societatea-pe-actiuni-drumuri-ialoveni</t>
  </si>
  <si>
    <t>Nu sînt informații pe web (ultima dată verificat la 13.04.2020)</t>
  </si>
  <si>
    <t>Nu a furnizat informația solicitată</t>
  </si>
  <si>
    <t>Nu a completat chestionarul</t>
  </si>
  <si>
    <t>Nu sînt informații (ultima dată verificat la 13.04.2020)</t>
  </si>
  <si>
    <t>Conform răspunsului din chestionar</t>
  </si>
  <si>
    <t>Potrivit răspunsului din chestionar</t>
  </si>
  <si>
    <t>Nu a fost completat chestionarul</t>
  </si>
  <si>
    <t>Moldovan public</t>
  </si>
  <si>
    <t>C-</t>
  </si>
  <si>
    <t>I.S. C.Telecomunicatii Speciale</t>
  </si>
  <si>
    <t>I.S Casa Presei</t>
  </si>
  <si>
    <t>ÎS MOLDPRES</t>
  </si>
  <si>
    <t>I.S. Frencvente Radio</t>
  </si>
  <si>
    <t>I.S. CNVCPA</t>
  </si>
  <si>
    <t>I.S.Centrul Informational Agricol</t>
  </si>
  <si>
    <t>ÎS CRIS REGISTRU</t>
  </si>
  <si>
    <t>ÎS CARTUȘ</t>
  </si>
  <si>
    <t>I.S. Fiscservinform</t>
  </si>
  <si>
    <t>I.S Fintehinform</t>
  </si>
  <si>
    <t>I.S CIS</t>
  </si>
  <si>
    <t>I.S. Cadastru</t>
  </si>
  <si>
    <t>I.S. Vamservinform</t>
  </si>
  <si>
    <t>I.S. CTSIC</t>
  </si>
  <si>
    <t>S.A. Red Nord Vest</t>
  </si>
  <si>
    <t>I.S. Air Moldova</t>
  </si>
  <si>
    <t>SA RED NORD</t>
  </si>
  <si>
    <t>ÎS PULBERE</t>
  </si>
  <si>
    <t>ÎS REGISTRUL NAVAL</t>
  </si>
  <si>
    <t>Total number of all companies</t>
  </si>
  <si>
    <t>D+</t>
  </si>
  <si>
    <t>D</t>
  </si>
  <si>
    <t>D-</t>
  </si>
  <si>
    <t>E+</t>
  </si>
  <si>
    <t>E</t>
  </si>
  <si>
    <t>E-</t>
  </si>
  <si>
    <t>F</t>
  </si>
  <si>
    <t>RANK_2018</t>
  </si>
  <si>
    <t>2020/2018</t>
  </si>
  <si>
    <t>Total%_2018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</si>
</sst>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x14ac:knownFonts="1">
    <font>
      <sz val="11"/>
      <color theme="1"/>
      <name val="Calibri"/>
      <family val="2"/>
      <charset val="204"/>
      <scheme val="minor"/>
    </font>
    <font>
      <sz val="11"/>
      <color theme="1"/>
      <name val="Calibri"/>
      <family val="2"/>
      <charset val="238"/>
      <scheme val="minor"/>
    </font>
    <font>
      <sz val="11"/>
      <color theme="1"/>
      <name val="Calibri"/>
      <family val="2"/>
      <scheme val="minor"/>
    </font>
    <font>
      <sz val="11"/>
      <color theme="1"/>
      <name val="Times New Roman"/>
      <family val="1"/>
      <charset val="204"/>
    </font>
    <font>
      <b/>
      <sz val="11"/>
      <color theme="1"/>
      <name val="Times New Roman"/>
      <family val="1"/>
      <charset val="204"/>
    </font>
    <font>
      <u/>
      <sz val="11"/>
      <color theme="10"/>
      <name val="Calibri"/>
      <family val="2"/>
      <scheme val="minor"/>
    </font>
    <font>
      <b/>
      <sz val="12"/>
      <name val="Calibri"/>
      <family val="2"/>
      <charset val="204"/>
      <scheme val="minor"/>
    </font>
    <font>
      <b/>
      <sz val="12"/>
      <color theme="1"/>
      <name val="Calibri"/>
      <family val="2"/>
      <charset val="204"/>
      <scheme val="minor"/>
    </font>
    <font>
      <sz val="9"/>
      <color indexed="81"/>
      <name val="Tahoma"/>
      <family val="2"/>
      <charset val="238"/>
    </font>
    <font>
      <b/>
      <sz val="9"/>
      <color indexed="81"/>
      <name val="Tahoma"/>
      <family val="2"/>
      <charset val="238"/>
    </font>
    <font>
      <sz val="12"/>
      <color theme="1"/>
      <name val="Times New Roman"/>
      <family val="1"/>
    </font>
    <font>
      <sz val="12"/>
      <color theme="1"/>
      <name val="Calibri"/>
      <family val="2"/>
      <scheme val="minor"/>
    </font>
    <font>
      <b/>
      <sz val="18"/>
      <color theme="1"/>
      <name val="Calibri"/>
      <family val="2"/>
      <charset val="204"/>
      <scheme val="minor"/>
    </font>
    <font>
      <sz val="14"/>
      <color theme="1"/>
      <name val="Calibri"/>
      <family val="2"/>
      <charset val="204"/>
      <scheme val="minor"/>
    </font>
    <font>
      <sz val="14"/>
      <color theme="1"/>
      <name val="Calibri"/>
      <family val="2"/>
      <scheme val="minor"/>
    </font>
    <font>
      <sz val="14"/>
      <color theme="1"/>
      <name val="Times New Roman"/>
      <family val="1"/>
      <charset val="204"/>
    </font>
    <font>
      <u/>
      <sz val="14"/>
      <color theme="10"/>
      <name val="Calibri"/>
      <family val="2"/>
      <scheme val="minor"/>
    </font>
    <font>
      <u/>
      <sz val="14"/>
      <color theme="10"/>
      <name val="Calibri"/>
      <family val="2"/>
      <charset val="204"/>
      <scheme val="minor"/>
    </font>
    <font>
      <b/>
      <sz val="14"/>
      <color theme="1"/>
      <name val="Calibri"/>
      <family val="2"/>
      <scheme val="minor"/>
    </font>
    <font>
      <sz val="14"/>
      <color theme="1"/>
      <name val="Times New Roman"/>
      <family val="1"/>
    </font>
    <font>
      <sz val="14"/>
      <name val="Calibri"/>
      <family val="2"/>
      <charset val="204"/>
      <scheme val="minor"/>
    </font>
    <font>
      <sz val="14"/>
      <color theme="10"/>
      <name val="Calibri"/>
      <family val="2"/>
      <charset val="204"/>
      <scheme val="minor"/>
    </font>
    <font>
      <sz val="14"/>
      <color rgb="FFFF0000"/>
      <name val="Calibri"/>
      <family val="2"/>
      <charset val="204"/>
      <scheme val="minor"/>
    </font>
    <font>
      <b/>
      <sz val="11"/>
      <color theme="1"/>
      <name val="Calibri"/>
      <family val="2"/>
      <charset val="238"/>
      <scheme val="minor"/>
    </font>
    <font>
      <sz val="9"/>
      <color indexed="81"/>
      <name val="Segoe UI"/>
      <family val="2"/>
      <charset val="238"/>
    </font>
    <font>
      <b/>
      <sz val="9"/>
      <color indexed="81"/>
      <name val="Segoe UI"/>
      <family val="2"/>
      <charset val="238"/>
    </font>
    <font>
      <sz val="11"/>
      <color theme="1"/>
      <name val="Calibri"/>
      <family val="2"/>
      <charset val="204"/>
      <scheme val="minor"/>
    </font>
    <font>
      <sz val="12"/>
      <color theme="1"/>
      <name val="Calibri"/>
      <family val="2"/>
      <charset val="204"/>
      <scheme val="minor"/>
    </font>
    <font>
      <sz val="12"/>
      <color rgb="FFFF0000"/>
      <name val="Calibri"/>
      <family val="2"/>
      <scheme val="minor"/>
    </font>
    <font>
      <b/>
      <strike/>
      <sz val="11"/>
      <color theme="1"/>
      <name val="Times New Roman"/>
      <family val="1"/>
      <charset val="204"/>
    </font>
    <font>
      <strike/>
      <sz val="12"/>
      <color theme="1"/>
      <name val="Calibri"/>
      <family val="2"/>
      <scheme val="minor"/>
    </font>
    <font>
      <strike/>
      <sz val="11"/>
      <color theme="1"/>
      <name val="Times New Roman"/>
      <family val="1"/>
      <charset val="204"/>
    </font>
    <font>
      <strike/>
      <sz val="12"/>
      <color theme="1"/>
      <name val="Times New Roman"/>
      <family val="1"/>
    </font>
    <font>
      <b/>
      <strike/>
      <sz val="14"/>
      <color theme="1"/>
      <name val="Calibri"/>
      <family val="2"/>
      <scheme val="minor"/>
    </font>
    <font>
      <strike/>
      <sz val="14"/>
      <color theme="1"/>
      <name val="Calibri"/>
      <family val="2"/>
      <scheme val="minor"/>
    </font>
    <font>
      <strike/>
      <sz val="14"/>
      <color theme="1"/>
      <name val="Calibri"/>
      <family val="2"/>
      <charset val="204"/>
      <scheme val="minor"/>
    </font>
    <font>
      <strike/>
      <u/>
      <sz val="14"/>
      <color theme="10"/>
      <name val="Calibri"/>
      <family val="2"/>
      <charset val="204"/>
      <scheme val="minor"/>
    </font>
    <font>
      <b/>
      <sz val="18"/>
      <color theme="1"/>
      <name val="Calibri"/>
      <family val="2"/>
      <scheme val="minor"/>
    </font>
    <font>
      <strike/>
      <sz val="12"/>
      <color theme="1"/>
      <name val="Calibri"/>
      <family val="2"/>
      <charset val="204"/>
      <scheme val="minor"/>
    </font>
  </fonts>
  <fills count="13">
    <fill>
      <patternFill patternType="none"/>
    </fill>
    <fill>
      <patternFill patternType="gray125"/>
    </fill>
    <fill>
      <patternFill patternType="solid">
        <fgColor rgb="FFFFFFFF"/>
        <bgColor rgb="FFFFFFFF"/>
      </patternFill>
    </fill>
    <fill>
      <patternFill patternType="solid">
        <fgColor theme="3"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rgb="FFFF0000"/>
        <bgColor indexed="64"/>
      </patternFill>
    </fill>
    <fill>
      <patternFill patternType="solid">
        <fgColor rgb="FF00B050"/>
        <bgColor indexed="64"/>
      </patternFill>
    </fill>
    <fill>
      <patternFill patternType="solid">
        <fgColor rgb="FFC0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s>
  <cellStyleXfs count="4">
    <xf numFmtId="0" fontId="0" fillId="0" borderId="0"/>
    <xf numFmtId="0" fontId="2" fillId="0" borderId="0"/>
    <xf numFmtId="0" fontId="5" fillId="0" borderId="0" applyNumberFormat="0" applyFill="0" applyBorder="0" applyAlignment="0" applyProtection="0"/>
    <xf numFmtId="9" fontId="26" fillId="0" borderId="0" applyFont="0" applyFill="0" applyBorder="0" applyAlignment="0" applyProtection="0"/>
  </cellStyleXfs>
  <cellXfs count="235">
    <xf numFmtId="0" fontId="0" fillId="0" borderId="0" xfId="0"/>
    <xf numFmtId="0" fontId="3" fillId="4" borderId="1"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3" fillId="5" borderId="1" xfId="1" applyFont="1" applyFill="1" applyBorder="1" applyAlignment="1">
      <alignment horizontal="center" vertical="center" wrapText="1"/>
    </xf>
    <xf numFmtId="0" fontId="11" fillId="6" borderId="1" xfId="0" applyFont="1" applyFill="1" applyBorder="1" applyAlignment="1">
      <alignment horizontal="justify" vertical="center" wrapText="1"/>
    </xf>
    <xf numFmtId="0" fontId="10" fillId="6"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1" fillId="4" borderId="1" xfId="0" applyFont="1" applyFill="1" applyBorder="1" applyAlignment="1">
      <alignment horizontal="justify" vertical="center" wrapText="1"/>
    </xf>
    <xf numFmtId="0" fontId="10" fillId="4" borderId="1" xfId="0" applyFont="1" applyFill="1" applyBorder="1" applyAlignment="1">
      <alignment horizontal="center" vertical="center" wrapText="1"/>
    </xf>
    <xf numFmtId="0" fontId="4" fillId="3" borderId="2" xfId="1" applyFont="1" applyFill="1" applyBorder="1" applyAlignment="1">
      <alignment horizontal="center" vertical="center"/>
    </xf>
    <xf numFmtId="0" fontId="4" fillId="3" borderId="2" xfId="1" applyFont="1" applyFill="1" applyBorder="1" applyAlignment="1">
      <alignment horizontal="center" vertical="center" wrapText="1"/>
    </xf>
    <xf numFmtId="0" fontId="4" fillId="5" borderId="2" xfId="1" applyFont="1" applyFill="1" applyBorder="1" applyAlignment="1">
      <alignment horizontal="center" vertical="center" wrapText="1"/>
    </xf>
    <xf numFmtId="0" fontId="4" fillId="4" borderId="2" xfId="1" applyFont="1" applyFill="1" applyBorder="1" applyAlignment="1">
      <alignment horizontal="center" vertical="center" wrapText="1"/>
    </xf>
    <xf numFmtId="0" fontId="11" fillId="3" borderId="1" xfId="0" applyFont="1" applyFill="1" applyBorder="1" applyAlignment="1">
      <alignment horizontal="justify" vertical="center" wrapText="1"/>
    </xf>
    <xf numFmtId="0" fontId="6" fillId="0" borderId="7" xfId="1" applyFont="1" applyBorder="1" applyAlignment="1">
      <alignment horizontal="center" vertical="center" wrapText="1"/>
    </xf>
    <xf numFmtId="0" fontId="6" fillId="0" borderId="3" xfId="1" applyFont="1" applyBorder="1" applyAlignment="1">
      <alignment horizontal="center" vertical="center" wrapText="1"/>
    </xf>
    <xf numFmtId="0" fontId="6" fillId="0" borderId="3" xfId="1" applyFont="1" applyBorder="1" applyAlignment="1">
      <alignment horizontal="center" wrapText="1"/>
    </xf>
    <xf numFmtId="0" fontId="6" fillId="2" borderId="3" xfId="1" applyFont="1" applyFill="1" applyBorder="1" applyAlignment="1">
      <alignment horizontal="left" wrapText="1"/>
    </xf>
    <xf numFmtId="0" fontId="6" fillId="0" borderId="7" xfId="1" applyFont="1" applyBorder="1" applyAlignment="1">
      <alignment horizontal="center" wrapText="1"/>
    </xf>
    <xf numFmtId="0" fontId="11" fillId="5" borderId="1" xfId="0" applyFont="1" applyFill="1" applyBorder="1" applyAlignment="1">
      <alignment horizontal="justify" vertical="center" wrapText="1"/>
    </xf>
    <xf numFmtId="0" fontId="11" fillId="4" borderId="1" xfId="0" applyFont="1" applyFill="1" applyBorder="1" applyAlignment="1">
      <alignment horizontal="center" vertical="center" wrapText="1"/>
    </xf>
    <xf numFmtId="0" fontId="3" fillId="6" borderId="1" xfId="1" applyFont="1" applyFill="1" applyBorder="1" applyAlignment="1">
      <alignment horizontal="center" vertical="center" wrapText="1"/>
    </xf>
    <xf numFmtId="0" fontId="4" fillId="7" borderId="2" xfId="1" applyFont="1" applyFill="1" applyBorder="1" applyAlignment="1">
      <alignment horizontal="center" vertical="center" wrapText="1"/>
    </xf>
    <xf numFmtId="0" fontId="3" fillId="7" borderId="1" xfId="1" applyFont="1" applyFill="1" applyBorder="1" applyAlignment="1">
      <alignment horizontal="center" vertical="center" wrapText="1"/>
    </xf>
    <xf numFmtId="0" fontId="10" fillId="7" borderId="1"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1" fillId="7" borderId="1" xfId="0" applyFont="1" applyFill="1" applyBorder="1" applyAlignment="1">
      <alignment horizontal="justify" vertical="center" wrapText="1"/>
    </xf>
    <xf numFmtId="0" fontId="4" fillId="7" borderId="2" xfId="1" applyFont="1" applyFill="1" applyBorder="1" applyAlignment="1">
      <alignment horizontal="center" vertical="center"/>
    </xf>
    <xf numFmtId="0" fontId="4" fillId="6" borderId="2" xfId="1" applyFont="1" applyFill="1" applyBorder="1" applyAlignment="1">
      <alignment horizontal="center" vertical="center"/>
    </xf>
    <xf numFmtId="0" fontId="2" fillId="6" borderId="1" xfId="1" applyFill="1" applyBorder="1" applyAlignment="1">
      <alignment horizontal="center" vertical="center" wrapText="1"/>
    </xf>
    <xf numFmtId="0" fontId="5" fillId="6" borderId="2" xfId="2" applyFill="1" applyBorder="1" applyAlignment="1">
      <alignment horizontal="center" vertical="center" wrapText="1"/>
    </xf>
    <xf numFmtId="0" fontId="5" fillId="6" borderId="1" xfId="2" applyFill="1" applyBorder="1" applyAlignment="1">
      <alignment horizontal="center" vertical="top" wrapText="1"/>
    </xf>
    <xf numFmtId="0" fontId="2" fillId="6" borderId="1" xfId="1" applyFill="1" applyBorder="1" applyAlignment="1">
      <alignment vertical="center" wrapText="1"/>
    </xf>
    <xf numFmtId="0" fontId="12" fillId="0" borderId="3" xfId="1" applyFont="1" applyBorder="1" applyAlignment="1">
      <alignment horizontal="center" vertical="center" wrapText="1"/>
    </xf>
    <xf numFmtId="0" fontId="14" fillId="6" borderId="1" xfId="1" applyFont="1" applyFill="1" applyBorder="1" applyAlignment="1">
      <alignment horizontal="center" vertical="center" wrapText="1"/>
    </xf>
    <xf numFmtId="0" fontId="16" fillId="6" borderId="1" xfId="2" applyFont="1" applyFill="1" applyBorder="1" applyAlignment="1">
      <alignment horizontal="center" vertical="top" wrapText="1"/>
    </xf>
    <xf numFmtId="0" fontId="14" fillId="3" borderId="1" xfId="1" applyFont="1" applyFill="1" applyBorder="1" applyAlignment="1">
      <alignment horizontal="center" vertical="top" wrapText="1"/>
    </xf>
    <xf numFmtId="0" fontId="16" fillId="3" borderId="1" xfId="2" applyFont="1" applyFill="1" applyBorder="1" applyAlignment="1">
      <alignment horizontal="center" vertical="top" wrapText="1"/>
    </xf>
    <xf numFmtId="0" fontId="14" fillId="5" borderId="1" xfId="1" applyFont="1" applyFill="1" applyBorder="1" applyAlignment="1">
      <alignment horizontal="center" vertical="top" wrapText="1"/>
    </xf>
    <xf numFmtId="0" fontId="16" fillId="5" borderId="1" xfId="2" applyFont="1" applyFill="1" applyBorder="1" applyAlignment="1">
      <alignment horizontal="center" vertical="top" wrapText="1"/>
    </xf>
    <xf numFmtId="0" fontId="16" fillId="7" borderId="1" xfId="2" applyFont="1" applyFill="1" applyBorder="1" applyAlignment="1">
      <alignment horizontal="center" vertical="center" wrapText="1"/>
    </xf>
    <xf numFmtId="0" fontId="14" fillId="7" borderId="1" xfId="1" applyFont="1" applyFill="1" applyBorder="1" applyAlignment="1">
      <alignment horizontal="center" vertical="top" wrapText="1"/>
    </xf>
    <xf numFmtId="0" fontId="14" fillId="7" borderId="1" xfId="1" applyFont="1" applyFill="1" applyBorder="1" applyAlignment="1">
      <alignment horizontal="center" vertical="center" wrapText="1"/>
    </xf>
    <xf numFmtId="0" fontId="15" fillId="7" borderId="1" xfId="1" applyFont="1" applyFill="1" applyBorder="1" applyAlignment="1">
      <alignment horizontal="center" vertical="center" wrapText="1"/>
    </xf>
    <xf numFmtId="0" fontId="15" fillId="4" borderId="1" xfId="1" applyFont="1" applyFill="1" applyBorder="1" applyAlignment="1">
      <alignment horizontal="center" vertical="center" wrapText="1"/>
    </xf>
    <xf numFmtId="0" fontId="15" fillId="4" borderId="0" xfId="1" applyFont="1" applyFill="1" applyAlignment="1">
      <alignment horizontal="center" wrapText="1"/>
    </xf>
    <xf numFmtId="0" fontId="14" fillId="4" borderId="1" xfId="1" applyFont="1" applyFill="1" applyBorder="1" applyAlignment="1">
      <alignment horizontal="center" vertical="top" wrapText="1"/>
    </xf>
    <xf numFmtId="0" fontId="16" fillId="6" borderId="2" xfId="2" applyFont="1" applyFill="1" applyBorder="1" applyAlignment="1">
      <alignment horizontal="center" vertical="center" wrapText="1"/>
    </xf>
    <xf numFmtId="0" fontId="16" fillId="6" borderId="2" xfId="2" applyFont="1" applyFill="1" applyBorder="1" applyAlignment="1">
      <alignment horizontal="center" vertical="top" wrapText="1"/>
    </xf>
    <xf numFmtId="0" fontId="14" fillId="3" borderId="2" xfId="1" applyFont="1" applyFill="1" applyBorder="1" applyAlignment="1">
      <alignment horizontal="center" vertical="top" wrapText="1"/>
    </xf>
    <xf numFmtId="0" fontId="15" fillId="3" borderId="2" xfId="1" applyFont="1" applyFill="1" applyBorder="1" applyAlignment="1">
      <alignment horizontal="center" vertical="center" wrapText="1"/>
    </xf>
    <xf numFmtId="0" fontId="15" fillId="5" borderId="2" xfId="1" applyFont="1" applyFill="1" applyBorder="1" applyAlignment="1">
      <alignment horizontal="center" vertical="center" wrapText="1"/>
    </xf>
    <xf numFmtId="0" fontId="14" fillId="5" borderId="6" xfId="1" applyFont="1" applyFill="1" applyBorder="1" applyAlignment="1">
      <alignment horizontal="center" vertical="top" wrapText="1"/>
    </xf>
    <xf numFmtId="0" fontId="14" fillId="5" borderId="2" xfId="1" applyFont="1" applyFill="1" applyBorder="1" applyAlignment="1">
      <alignment horizontal="center" vertical="top" wrapText="1"/>
    </xf>
    <xf numFmtId="0" fontId="16" fillId="5" borderId="2" xfId="2" applyFont="1" applyFill="1" applyBorder="1" applyAlignment="1">
      <alignment horizontal="center" vertical="top" wrapText="1"/>
    </xf>
    <xf numFmtId="0" fontId="14" fillId="7" borderId="2" xfId="1" applyFont="1" applyFill="1" applyBorder="1" applyAlignment="1">
      <alignment horizontal="center" vertical="top" wrapText="1"/>
    </xf>
    <xf numFmtId="0" fontId="15" fillId="7" borderId="0" xfId="1" applyFont="1" applyFill="1" applyAlignment="1">
      <alignment horizontal="center" wrapText="1"/>
    </xf>
    <xf numFmtId="0" fontId="15" fillId="7" borderId="2" xfId="1" applyFont="1" applyFill="1" applyBorder="1" applyAlignment="1">
      <alignment horizontal="center" vertical="center" wrapText="1"/>
    </xf>
    <xf numFmtId="0" fontId="16" fillId="7" borderId="2" xfId="2" applyFont="1" applyFill="1" applyBorder="1" applyAlignment="1">
      <alignment horizontal="center" vertical="top" wrapText="1"/>
    </xf>
    <xf numFmtId="0" fontId="16" fillId="4" borderId="2" xfId="2" applyFont="1" applyFill="1" applyBorder="1" applyAlignment="1">
      <alignment horizontal="center" vertical="top" wrapText="1"/>
    </xf>
    <xf numFmtId="0" fontId="14" fillId="4" borderId="5" xfId="1" applyFont="1" applyFill="1" applyBorder="1" applyAlignment="1">
      <alignment horizontal="center" vertical="top" wrapText="1"/>
    </xf>
    <xf numFmtId="0" fontId="16" fillId="4" borderId="2" xfId="2" applyFont="1" applyFill="1" applyBorder="1" applyAlignment="1">
      <alignment horizontal="center" vertical="center" wrapText="1"/>
    </xf>
    <xf numFmtId="0" fontId="17" fillId="6" borderId="1" xfId="2" applyFont="1" applyFill="1" applyBorder="1" applyAlignment="1">
      <alignment horizontal="center" vertical="top" wrapText="1"/>
    </xf>
    <xf numFmtId="0" fontId="13" fillId="3" borderId="1" xfId="0" applyFont="1" applyFill="1" applyBorder="1" applyAlignment="1">
      <alignment horizontal="center" vertical="top" wrapText="1"/>
    </xf>
    <xf numFmtId="0" fontId="17" fillId="3" borderId="1" xfId="2" applyFont="1" applyFill="1" applyBorder="1" applyAlignment="1">
      <alignment horizontal="center" vertical="top" wrapText="1"/>
    </xf>
    <xf numFmtId="0" fontId="13" fillId="5" borderId="1" xfId="0" applyFont="1" applyFill="1" applyBorder="1" applyAlignment="1">
      <alignment horizontal="center" vertical="top" wrapText="1"/>
    </xf>
    <xf numFmtId="0" fontId="13" fillId="7" borderId="1" xfId="0" applyFont="1" applyFill="1" applyBorder="1" applyAlignment="1">
      <alignment horizontal="center" vertical="top" wrapText="1"/>
    </xf>
    <xf numFmtId="0" fontId="13" fillId="4" borderId="1" xfId="0" applyFont="1" applyFill="1" applyBorder="1" applyAlignment="1">
      <alignment horizontal="center" vertical="top" wrapText="1"/>
    </xf>
    <xf numFmtId="0" fontId="14" fillId="3" borderId="1" xfId="1" applyFont="1" applyFill="1" applyBorder="1" applyAlignment="1">
      <alignment horizontal="center" vertical="center" wrapText="1"/>
    </xf>
    <xf numFmtId="0" fontId="18" fillId="8" borderId="1" xfId="1" applyFont="1" applyFill="1" applyBorder="1" applyAlignment="1">
      <alignment horizontal="center" vertical="center" wrapText="1"/>
    </xf>
    <xf numFmtId="0" fontId="16" fillId="3" borderId="2" xfId="2" applyFont="1" applyFill="1" applyBorder="1" applyAlignment="1">
      <alignment horizontal="center" vertical="center" wrapText="1"/>
    </xf>
    <xf numFmtId="0" fontId="13" fillId="3" borderId="1" xfId="0" applyFont="1" applyFill="1" applyBorder="1" applyAlignment="1">
      <alignment horizontal="center" vertical="center" wrapText="1"/>
    </xf>
    <xf numFmtId="0" fontId="5" fillId="3" borderId="2" xfId="2" applyFill="1" applyBorder="1" applyAlignment="1">
      <alignment horizontal="center" vertical="center" wrapText="1"/>
    </xf>
    <xf numFmtId="0" fontId="14" fillId="7" borderId="2" xfId="1" applyFont="1" applyFill="1" applyBorder="1" applyAlignment="1">
      <alignment horizontal="center" vertical="center" wrapText="1"/>
    </xf>
    <xf numFmtId="0" fontId="13" fillId="7" borderId="1" xfId="0" applyFont="1" applyFill="1" applyBorder="1" applyAlignment="1">
      <alignment horizontal="center" vertical="center" wrapText="1"/>
    </xf>
    <xf numFmtId="0" fontId="17" fillId="6" borderId="1" xfId="2" applyFont="1" applyFill="1" applyBorder="1" applyAlignment="1">
      <alignment horizontal="center" vertical="center" wrapText="1"/>
    </xf>
    <xf numFmtId="0" fontId="13" fillId="6" borderId="1" xfId="0" applyFont="1" applyFill="1" applyBorder="1" applyAlignment="1">
      <alignment horizontal="center" vertical="center" wrapText="1"/>
    </xf>
    <xf numFmtId="0" fontId="5" fillId="6" borderId="4" xfId="2" applyFill="1" applyBorder="1" applyAlignment="1">
      <alignment horizontal="center" vertical="center" wrapText="1"/>
    </xf>
    <xf numFmtId="0" fontId="13" fillId="5" borderId="1" xfId="0" applyFont="1" applyFill="1" applyBorder="1" applyAlignment="1">
      <alignment horizontal="center" vertical="center" wrapText="1"/>
    </xf>
    <xf numFmtId="0" fontId="5" fillId="5" borderId="1" xfId="2" applyFill="1" applyBorder="1" applyAlignment="1">
      <alignment horizontal="center" vertical="center" wrapText="1"/>
    </xf>
    <xf numFmtId="0" fontId="16" fillId="3" borderId="1" xfId="2" applyFont="1" applyFill="1" applyBorder="1" applyAlignment="1">
      <alignment horizontal="center" vertical="center" wrapText="1"/>
    </xf>
    <xf numFmtId="0" fontId="5" fillId="7" borderId="1" xfId="2" applyFill="1" applyBorder="1" applyAlignment="1">
      <alignment horizontal="center" vertical="center" wrapText="1"/>
    </xf>
    <xf numFmtId="0" fontId="5" fillId="6" borderId="1" xfId="2" applyFill="1" applyBorder="1" applyAlignment="1">
      <alignment horizontal="center" vertical="center" wrapText="1"/>
    </xf>
    <xf numFmtId="0" fontId="5" fillId="3" borderId="1" xfId="2" applyFill="1" applyBorder="1" applyAlignment="1">
      <alignment horizontal="center" vertical="center" wrapText="1"/>
    </xf>
    <xf numFmtId="0" fontId="17" fillId="3" borderId="1" xfId="2" applyFont="1" applyFill="1" applyBorder="1" applyAlignment="1">
      <alignment horizontal="center" vertical="center" wrapText="1"/>
    </xf>
    <xf numFmtId="0" fontId="17" fillId="5" borderId="1" xfId="2" applyFont="1" applyFill="1" applyBorder="1" applyAlignment="1">
      <alignment horizontal="center" vertical="center" wrapText="1"/>
    </xf>
    <xf numFmtId="0" fontId="17" fillId="7" borderId="1" xfId="2" applyFont="1" applyFill="1" applyBorder="1" applyAlignment="1">
      <alignment horizontal="center" vertical="center" wrapText="1"/>
    </xf>
    <xf numFmtId="0" fontId="13" fillId="4" borderId="1" xfId="0" applyFont="1" applyFill="1" applyBorder="1" applyAlignment="1">
      <alignment horizontal="center" vertical="center" wrapText="1"/>
    </xf>
    <xf numFmtId="0" fontId="17" fillId="4" borderId="1" xfId="2" applyFont="1" applyFill="1" applyBorder="1" applyAlignment="1">
      <alignment horizontal="center" vertical="center" wrapText="1"/>
    </xf>
    <xf numFmtId="0" fontId="16" fillId="6" borderId="1" xfId="2" applyFont="1" applyFill="1" applyBorder="1" applyAlignment="1">
      <alignment horizontal="center" vertical="center" wrapText="1"/>
    </xf>
    <xf numFmtId="0" fontId="17" fillId="6" borderId="2" xfId="2" applyFont="1" applyFill="1" applyBorder="1" applyAlignment="1">
      <alignment horizontal="center" vertical="center" wrapText="1"/>
    </xf>
    <xf numFmtId="0" fontId="13" fillId="3" borderId="2" xfId="0" applyFont="1" applyFill="1" applyBorder="1" applyAlignment="1">
      <alignment horizontal="center" vertical="center" wrapText="1"/>
    </xf>
    <xf numFmtId="0" fontId="17" fillId="3" borderId="2" xfId="2" applyFont="1" applyFill="1" applyBorder="1" applyAlignment="1">
      <alignment horizontal="center" vertical="center" wrapText="1"/>
    </xf>
    <xf numFmtId="0" fontId="13" fillId="5" borderId="2" xfId="0" applyFont="1" applyFill="1" applyBorder="1" applyAlignment="1">
      <alignment horizontal="center" vertical="center" wrapText="1"/>
    </xf>
    <xf numFmtId="0" fontId="17" fillId="5" borderId="2" xfId="2" applyFont="1" applyFill="1" applyBorder="1" applyAlignment="1">
      <alignment horizontal="center" vertical="center" wrapText="1"/>
    </xf>
    <xf numFmtId="0" fontId="13" fillId="7" borderId="2" xfId="0" applyFont="1" applyFill="1" applyBorder="1" applyAlignment="1">
      <alignment horizontal="center" vertical="center" wrapText="1"/>
    </xf>
    <xf numFmtId="0" fontId="17" fillId="7" borderId="2" xfId="2" applyFont="1" applyFill="1" applyBorder="1" applyAlignment="1">
      <alignment horizontal="center" vertical="center" wrapText="1"/>
    </xf>
    <xf numFmtId="0" fontId="17" fillId="4" borderId="2" xfId="2" applyFont="1" applyFill="1" applyBorder="1" applyAlignment="1">
      <alignment horizontal="center" vertical="center" wrapText="1"/>
    </xf>
    <xf numFmtId="0" fontId="13" fillId="4" borderId="2" xfId="0" applyFont="1" applyFill="1" applyBorder="1" applyAlignment="1">
      <alignment horizontal="center" vertical="center" wrapText="1"/>
    </xf>
    <xf numFmtId="0" fontId="5" fillId="5" borderId="2" xfId="2" applyFill="1" applyBorder="1" applyAlignment="1">
      <alignment horizontal="center" vertical="center" wrapText="1"/>
    </xf>
    <xf numFmtId="0" fontId="5" fillId="7" borderId="2" xfId="2" applyFill="1" applyBorder="1" applyAlignment="1">
      <alignment horizontal="center" vertical="center" wrapText="1"/>
    </xf>
    <xf numFmtId="0" fontId="0" fillId="6" borderId="0" xfId="0" applyFill="1" applyAlignment="1">
      <alignment horizontal="center" vertical="center" wrapText="1"/>
    </xf>
    <xf numFmtId="0" fontId="16" fillId="5" borderId="1" xfId="2" applyFont="1" applyFill="1" applyBorder="1" applyAlignment="1">
      <alignment horizontal="center" vertical="center" wrapText="1"/>
    </xf>
    <xf numFmtId="0" fontId="16" fillId="4" borderId="1" xfId="2" applyFont="1" applyFill="1" applyBorder="1" applyAlignment="1">
      <alignment horizontal="center" vertical="center" wrapText="1"/>
    </xf>
    <xf numFmtId="0" fontId="19" fillId="7" borderId="0" xfId="0" applyFont="1" applyFill="1" applyAlignment="1">
      <alignment horizontal="center" vertical="center" wrapText="1"/>
    </xf>
    <xf numFmtId="0" fontId="13" fillId="6" borderId="2"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20" fillId="5" borderId="1" xfId="0" applyFont="1" applyFill="1" applyBorder="1" applyAlignment="1">
      <alignment horizontal="center" vertical="center" wrapText="1"/>
    </xf>
    <xf numFmtId="0" fontId="19" fillId="3" borderId="0" xfId="0" applyFont="1" applyFill="1" applyAlignment="1">
      <alignment vertical="center"/>
    </xf>
    <xf numFmtId="0" fontId="19" fillId="7" borderId="0" xfId="0" applyFont="1" applyFill="1" applyAlignment="1">
      <alignment vertical="center"/>
    </xf>
    <xf numFmtId="0" fontId="20" fillId="7" borderId="2" xfId="0" applyFont="1" applyFill="1" applyBorder="1" applyAlignment="1">
      <alignment horizontal="center" vertical="center" wrapText="1"/>
    </xf>
    <xf numFmtId="0" fontId="15" fillId="6" borderId="4" xfId="1" applyFont="1" applyFill="1" applyBorder="1" applyAlignment="1">
      <alignment horizontal="center" vertical="center" wrapText="1"/>
    </xf>
    <xf numFmtId="0" fontId="14" fillId="5" borderId="1" xfId="1" applyFont="1" applyFill="1" applyBorder="1" applyAlignment="1">
      <alignment horizontal="center" vertical="center" wrapText="1"/>
    </xf>
    <xf numFmtId="0" fontId="15" fillId="4" borderId="0" xfId="1" applyFont="1" applyFill="1" applyAlignment="1">
      <alignment horizontal="center" vertical="center" wrapText="1"/>
    </xf>
    <xf numFmtId="0" fontId="14" fillId="4" borderId="1" xfId="1" applyFont="1" applyFill="1" applyBorder="1" applyAlignment="1">
      <alignment horizontal="center" vertical="center" wrapText="1"/>
    </xf>
    <xf numFmtId="0" fontId="14" fillId="6" borderId="2" xfId="1" applyFont="1" applyFill="1" applyBorder="1" applyAlignment="1">
      <alignment horizontal="center" vertical="center" wrapText="1"/>
    </xf>
    <xf numFmtId="0" fontId="14" fillId="3" borderId="2" xfId="1" applyFont="1" applyFill="1" applyBorder="1" applyAlignment="1">
      <alignment horizontal="center" vertical="center" wrapText="1"/>
    </xf>
    <xf numFmtId="0" fontId="14" fillId="5" borderId="6" xfId="1" applyFont="1" applyFill="1" applyBorder="1" applyAlignment="1">
      <alignment horizontal="center" vertical="center" wrapText="1"/>
    </xf>
    <xf numFmtId="0" fontId="14" fillId="5" borderId="2" xfId="1" applyFont="1" applyFill="1" applyBorder="1" applyAlignment="1">
      <alignment horizontal="center" vertical="center" wrapText="1"/>
    </xf>
    <xf numFmtId="0" fontId="15" fillId="7" borderId="0" xfId="1" applyFont="1" applyFill="1" applyAlignment="1">
      <alignment horizontal="center" vertical="center" wrapText="1"/>
    </xf>
    <xf numFmtId="0" fontId="16" fillId="7" borderId="2" xfId="2" applyFont="1" applyFill="1" applyBorder="1" applyAlignment="1">
      <alignment horizontal="center" vertical="center" wrapText="1"/>
    </xf>
    <xf numFmtId="0" fontId="14" fillId="4" borderId="2" xfId="1" applyFont="1" applyFill="1" applyBorder="1" applyAlignment="1">
      <alignment horizontal="center" vertical="center" wrapText="1"/>
    </xf>
    <xf numFmtId="0" fontId="14" fillId="4" borderId="5" xfId="1" applyFont="1" applyFill="1" applyBorder="1" applyAlignment="1">
      <alignment horizontal="center" vertical="center" wrapText="1"/>
    </xf>
    <xf numFmtId="0" fontId="19" fillId="4" borderId="0" xfId="0" applyFont="1" applyFill="1" applyAlignment="1">
      <alignment vertical="center"/>
    </xf>
    <xf numFmtId="0" fontId="21" fillId="6" borderId="1" xfId="2" applyFont="1" applyFill="1" applyBorder="1" applyAlignment="1">
      <alignment horizontal="center" vertical="center" wrapText="1"/>
    </xf>
    <xf numFmtId="0" fontId="21" fillId="4" borderId="1" xfId="2" applyFont="1" applyFill="1" applyBorder="1" applyAlignment="1">
      <alignment horizontal="center" vertical="center" wrapText="1"/>
    </xf>
    <xf numFmtId="0" fontId="22" fillId="7" borderId="1" xfId="0" applyFont="1" applyFill="1" applyBorder="1" applyAlignment="1">
      <alignment horizontal="center" vertical="center" wrapText="1"/>
    </xf>
    <xf numFmtId="0" fontId="5" fillId="6" borderId="0" xfId="2" applyFill="1" applyBorder="1" applyAlignment="1">
      <alignment horizontal="center" vertical="center" wrapText="1"/>
    </xf>
    <xf numFmtId="0" fontId="15" fillId="6" borderId="0" xfId="1" applyFont="1" applyFill="1" applyBorder="1" applyAlignment="1">
      <alignment horizontal="center" vertical="center" wrapText="1"/>
    </xf>
    <xf numFmtId="0" fontId="0" fillId="6" borderId="1" xfId="0" applyFill="1" applyBorder="1" applyAlignment="1">
      <alignment horizontal="center" vertical="center" wrapText="1"/>
    </xf>
    <xf numFmtId="0" fontId="15" fillId="6" borderId="1" xfId="1" applyFont="1" applyFill="1" applyBorder="1" applyAlignment="1">
      <alignment horizontal="center" vertical="center" wrapText="1"/>
    </xf>
    <xf numFmtId="0" fontId="15" fillId="3" borderId="1" xfId="1" applyFont="1" applyFill="1" applyBorder="1" applyAlignment="1">
      <alignment horizontal="center" vertical="center" wrapText="1"/>
    </xf>
    <xf numFmtId="0" fontId="19" fillId="3" borderId="1" xfId="0" applyFont="1" applyFill="1" applyBorder="1" applyAlignment="1">
      <alignment vertical="center"/>
    </xf>
    <xf numFmtId="0" fontId="15" fillId="5" borderId="1" xfId="1" applyFont="1" applyFill="1" applyBorder="1" applyAlignment="1">
      <alignment horizontal="center" vertical="center" wrapText="1"/>
    </xf>
    <xf numFmtId="0" fontId="4" fillId="7" borderId="1" xfId="1" applyFont="1" applyFill="1" applyBorder="1" applyAlignment="1">
      <alignment horizontal="center" vertical="center" wrapText="1"/>
    </xf>
    <xf numFmtId="0" fontId="15" fillId="7" borderId="1" xfId="1" applyFont="1" applyFill="1" applyBorder="1" applyAlignment="1">
      <alignment horizontal="center" wrapText="1"/>
    </xf>
    <xf numFmtId="0" fontId="19" fillId="7" borderId="1" xfId="0" applyFont="1" applyFill="1" applyBorder="1" applyAlignment="1">
      <alignment horizontal="center" vertical="center" wrapText="1"/>
    </xf>
    <xf numFmtId="0" fontId="19" fillId="7" borderId="1" xfId="0" applyFont="1" applyFill="1" applyBorder="1" applyAlignment="1">
      <alignment vertical="center"/>
    </xf>
    <xf numFmtId="0" fontId="16" fillId="7" borderId="1" xfId="2" applyFont="1" applyFill="1" applyBorder="1" applyAlignment="1">
      <alignment horizontal="center" vertical="top" wrapText="1"/>
    </xf>
    <xf numFmtId="0" fontId="16" fillId="4" borderId="1" xfId="2" applyFont="1" applyFill="1" applyBorder="1" applyAlignment="1">
      <alignment horizontal="center" vertical="top" wrapText="1"/>
    </xf>
    <xf numFmtId="0" fontId="19" fillId="4" borderId="1" xfId="0" applyFont="1" applyFill="1" applyBorder="1" applyAlignment="1">
      <alignment vertical="center"/>
    </xf>
    <xf numFmtId="0" fontId="15" fillId="4" borderId="1" xfId="1" applyFont="1" applyFill="1" applyBorder="1" applyAlignment="1">
      <alignment horizontal="center" wrapText="1"/>
    </xf>
    <xf numFmtId="0" fontId="11" fillId="5" borderId="1" xfId="0" applyFont="1" applyFill="1" applyBorder="1" applyAlignment="1">
      <alignment horizontal="justify" vertical="center"/>
    </xf>
    <xf numFmtId="0" fontId="4" fillId="9" borderId="2" xfId="1" applyFont="1" applyFill="1" applyBorder="1" applyAlignment="1">
      <alignment horizontal="center" vertical="center" wrapText="1"/>
    </xf>
    <xf numFmtId="0" fontId="11" fillId="9" borderId="1" xfId="0" applyFont="1" applyFill="1" applyBorder="1" applyAlignment="1">
      <alignment horizontal="center" vertical="center" wrapText="1"/>
    </xf>
    <xf numFmtId="0" fontId="3" fillId="9" borderId="1" xfId="1" applyFont="1" applyFill="1" applyBorder="1" applyAlignment="1">
      <alignment horizontal="center" vertical="center" wrapText="1"/>
    </xf>
    <xf numFmtId="0" fontId="10" fillId="9" borderId="1" xfId="0" applyFont="1" applyFill="1" applyBorder="1" applyAlignment="1">
      <alignment horizontal="center" vertical="center" wrapText="1"/>
    </xf>
    <xf numFmtId="0" fontId="16" fillId="9" borderId="1" xfId="2" applyFont="1" applyFill="1" applyBorder="1" applyAlignment="1">
      <alignment horizontal="center" vertical="top" wrapText="1"/>
    </xf>
    <xf numFmtId="0" fontId="14" fillId="9" borderId="1" xfId="1" applyFont="1" applyFill="1" applyBorder="1" applyAlignment="1">
      <alignment horizontal="center" vertical="top" wrapText="1"/>
    </xf>
    <xf numFmtId="0" fontId="6" fillId="2" borderId="1" xfId="1" applyFont="1" applyFill="1" applyBorder="1" applyAlignment="1">
      <alignment horizontal="center" vertical="center" wrapText="1"/>
    </xf>
    <xf numFmtId="0" fontId="0" fillId="0" borderId="0" xfId="0" applyAlignment="1">
      <alignment wrapText="1"/>
    </xf>
    <xf numFmtId="0" fontId="23" fillId="10" borderId="0" xfId="0" applyFont="1" applyFill="1"/>
    <xf numFmtId="0" fontId="23" fillId="4" borderId="1" xfId="0" applyFont="1" applyFill="1" applyBorder="1" applyAlignment="1"/>
    <xf numFmtId="0" fontId="0" fillId="4" borderId="1" xfId="0" applyFill="1" applyBorder="1" applyAlignment="1"/>
    <xf numFmtId="10" fontId="0" fillId="4" borderId="1" xfId="0" applyNumberFormat="1" applyFill="1" applyBorder="1" applyAlignment="1"/>
    <xf numFmtId="0" fontId="23" fillId="4" borderId="1" xfId="0" applyFont="1" applyFill="1" applyBorder="1" applyAlignment="1">
      <alignment horizontal="right"/>
    </xf>
    <xf numFmtId="0" fontId="11" fillId="7" borderId="1" xfId="0" applyFont="1" applyFill="1" applyBorder="1" applyAlignment="1">
      <alignment horizontal="left" vertical="center" wrapText="1"/>
    </xf>
    <xf numFmtId="0" fontId="11" fillId="9" borderId="1" xfId="0" applyFont="1" applyFill="1" applyBorder="1" applyAlignment="1">
      <alignment horizontal="left" vertical="center" wrapText="1"/>
    </xf>
    <xf numFmtId="0" fontId="11" fillId="6" borderId="1"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11" fillId="5" borderId="1" xfId="0" applyFont="1" applyFill="1" applyBorder="1" applyAlignment="1">
      <alignment horizontal="left" vertical="center" wrapText="1"/>
    </xf>
    <xf numFmtId="0" fontId="11" fillId="4" borderId="1" xfId="0" applyFont="1" applyFill="1" applyBorder="1" applyAlignment="1">
      <alignment horizontal="left" vertical="center" wrapText="1"/>
    </xf>
    <xf numFmtId="0" fontId="0" fillId="0" borderId="0" xfId="0" applyAlignment="1">
      <alignment horizontal="right"/>
    </xf>
    <xf numFmtId="0" fontId="11" fillId="3" borderId="1" xfId="0" applyFont="1" applyFill="1" applyBorder="1" applyAlignment="1">
      <alignment horizontal="left" vertical="center"/>
    </xf>
    <xf numFmtId="0" fontId="0" fillId="4" borderId="1" xfId="0" applyFill="1" applyBorder="1" applyAlignment="1">
      <alignment horizontal="right"/>
    </xf>
    <xf numFmtId="3" fontId="0" fillId="4" borderId="1" xfId="0" applyNumberFormat="1" applyFill="1" applyBorder="1" applyAlignment="1">
      <alignment horizontal="right"/>
    </xf>
    <xf numFmtId="10" fontId="0" fillId="0" borderId="0" xfId="3" applyNumberFormat="1" applyFont="1"/>
    <xf numFmtId="0" fontId="23" fillId="0" borderId="0" xfId="0" applyFont="1"/>
    <xf numFmtId="10" fontId="23" fillId="0" borderId="0" xfId="3" applyNumberFormat="1" applyFont="1"/>
    <xf numFmtId="2" fontId="23" fillId="0" borderId="0" xfId="0" applyNumberFormat="1" applyFont="1"/>
    <xf numFmtId="0" fontId="7" fillId="0" borderId="3" xfId="1" applyFont="1" applyBorder="1" applyAlignment="1">
      <alignment horizontal="center" vertical="center" wrapText="1"/>
    </xf>
    <xf numFmtId="0" fontId="27" fillId="0" borderId="0" xfId="0" applyFont="1" applyAlignment="1">
      <alignment wrapText="1"/>
    </xf>
    <xf numFmtId="0" fontId="27" fillId="0" borderId="0" xfId="0" applyFont="1"/>
    <xf numFmtId="0" fontId="23" fillId="0" borderId="0" xfId="0" applyFont="1" applyAlignment="1"/>
    <xf numFmtId="0" fontId="23" fillId="11" borderId="0" xfId="0" applyFont="1" applyFill="1" applyAlignment="1"/>
    <xf numFmtId="0" fontId="11" fillId="5" borderId="1" xfId="0" applyFont="1" applyFill="1" applyBorder="1" applyAlignment="1">
      <alignment horizontal="left" vertical="center"/>
    </xf>
    <xf numFmtId="10" fontId="27" fillId="0" borderId="0" xfId="3" applyNumberFormat="1" applyFont="1"/>
    <xf numFmtId="0" fontId="0" fillId="4" borderId="0" xfId="0" applyFill="1" applyAlignment="1"/>
    <xf numFmtId="0" fontId="23" fillId="4" borderId="0" xfId="0" applyFont="1" applyFill="1" applyAlignment="1"/>
    <xf numFmtId="10" fontId="0" fillId="4" borderId="0" xfId="0" applyNumberFormat="1" applyFill="1"/>
    <xf numFmtId="10" fontId="0" fillId="4" borderId="0" xfId="0" applyNumberFormat="1" applyFill="1" applyAlignment="1"/>
    <xf numFmtId="0" fontId="23" fillId="4" borderId="0" xfId="0" applyFont="1" applyFill="1" applyBorder="1" applyAlignment="1"/>
    <xf numFmtId="0" fontId="19" fillId="3" borderId="0" xfId="0" applyFont="1" applyFill="1" applyAlignment="1">
      <alignment vertical="center" wrapText="1"/>
    </xf>
    <xf numFmtId="0" fontId="11" fillId="6" borderId="0" xfId="0" applyFont="1" applyFill="1" applyBorder="1" applyAlignment="1">
      <alignment horizontal="left" vertical="center" wrapText="1"/>
    </xf>
    <xf numFmtId="0" fontId="11" fillId="3" borderId="0" xfId="0" applyFont="1" applyFill="1" applyBorder="1" applyAlignment="1">
      <alignment horizontal="left" vertical="center"/>
    </xf>
    <xf numFmtId="0" fontId="11" fillId="5" borderId="0" xfId="0" applyFont="1" applyFill="1" applyBorder="1" applyAlignment="1">
      <alignment horizontal="left" vertical="center" wrapText="1"/>
    </xf>
    <xf numFmtId="0" fontId="11" fillId="7" borderId="0" xfId="0" applyFont="1" applyFill="1" applyBorder="1" applyAlignment="1">
      <alignment horizontal="left" vertical="center" wrapText="1"/>
    </xf>
    <xf numFmtId="0" fontId="11" fillId="4" borderId="0" xfId="0" applyFont="1" applyFill="1" applyBorder="1" applyAlignment="1">
      <alignment horizontal="left" vertical="center" wrapText="1"/>
    </xf>
    <xf numFmtId="0" fontId="11" fillId="9" borderId="0" xfId="0" applyFont="1" applyFill="1" applyBorder="1" applyAlignment="1">
      <alignment horizontal="left" vertical="center" wrapText="1"/>
    </xf>
    <xf numFmtId="0" fontId="6" fillId="0" borderId="7" xfId="1" applyFont="1" applyBorder="1" applyAlignment="1">
      <alignment horizontal="center" vertical="center"/>
    </xf>
    <xf numFmtId="0" fontId="11" fillId="6" borderId="1" xfId="0" applyFont="1" applyFill="1" applyBorder="1" applyAlignment="1">
      <alignment horizontal="left" vertical="center"/>
    </xf>
    <xf numFmtId="0" fontId="11" fillId="7" borderId="1" xfId="0" applyFont="1" applyFill="1" applyBorder="1" applyAlignment="1">
      <alignment horizontal="left" vertical="center"/>
    </xf>
    <xf numFmtId="0" fontId="11" fillId="4" borderId="1" xfId="0" applyFont="1" applyFill="1" applyBorder="1" applyAlignment="1">
      <alignment horizontal="left" vertical="center"/>
    </xf>
    <xf numFmtId="0" fontId="11" fillId="9" borderId="1" xfId="0" applyFont="1" applyFill="1" applyBorder="1" applyAlignment="1">
      <alignment horizontal="left" vertical="center"/>
    </xf>
    <xf numFmtId="0" fontId="0" fillId="0" borderId="0" xfId="0" applyAlignment="1"/>
    <xf numFmtId="0" fontId="28" fillId="3" borderId="1" xfId="0" applyFont="1" applyFill="1" applyBorder="1" applyAlignment="1">
      <alignment horizontal="left" vertical="center" wrapText="1"/>
    </xf>
    <xf numFmtId="0" fontId="11" fillId="6" borderId="0" xfId="0" applyFont="1" applyFill="1" applyBorder="1" applyAlignment="1">
      <alignment horizontal="justify" vertical="center" wrapText="1"/>
    </xf>
    <xf numFmtId="0" fontId="11" fillId="3" borderId="0" xfId="0" applyFont="1" applyFill="1" applyBorder="1" applyAlignment="1">
      <alignment horizontal="justify" vertical="center" wrapText="1"/>
    </xf>
    <xf numFmtId="0" fontId="11" fillId="5" borderId="0" xfId="0" applyFont="1" applyFill="1" applyBorder="1" applyAlignment="1">
      <alignment horizontal="justify" vertical="center" wrapText="1"/>
    </xf>
    <xf numFmtId="0" fontId="11" fillId="4" borderId="0" xfId="0" applyFont="1" applyFill="1" applyBorder="1" applyAlignment="1">
      <alignment horizontal="justify" vertical="center" wrapText="1"/>
    </xf>
    <xf numFmtId="0" fontId="18" fillId="4" borderId="1" xfId="1" applyFont="1" applyFill="1" applyBorder="1" applyAlignment="1">
      <alignment horizontal="center" vertical="center" wrapText="1"/>
    </xf>
    <xf numFmtId="0" fontId="29" fillId="3" borderId="2" xfId="1" applyFont="1" applyFill="1" applyBorder="1" applyAlignment="1">
      <alignment horizontal="center" vertical="center"/>
    </xf>
    <xf numFmtId="0" fontId="30" fillId="3" borderId="1" xfId="0" applyFont="1" applyFill="1" applyBorder="1" applyAlignment="1">
      <alignment horizontal="left" vertical="center" wrapText="1"/>
    </xf>
    <xf numFmtId="0" fontId="30" fillId="3" borderId="1" xfId="0" applyFont="1" applyFill="1" applyBorder="1" applyAlignment="1">
      <alignment horizontal="left" vertical="center"/>
    </xf>
    <xf numFmtId="0" fontId="30" fillId="3" borderId="1" xfId="0" applyFont="1" applyFill="1" applyBorder="1" applyAlignment="1">
      <alignment horizontal="justify" vertical="center" wrapText="1"/>
    </xf>
    <xf numFmtId="0" fontId="31" fillId="3" borderId="1" xfId="1" applyFont="1" applyFill="1" applyBorder="1" applyAlignment="1">
      <alignment horizontal="center" vertical="center" wrapText="1"/>
    </xf>
    <xf numFmtId="0" fontId="32" fillId="3" borderId="1" xfId="0" applyFont="1" applyFill="1" applyBorder="1" applyAlignment="1">
      <alignment horizontal="center" vertical="center" wrapText="1"/>
    </xf>
    <xf numFmtId="0" fontId="33" fillId="8" borderId="1" xfId="1" applyFont="1" applyFill="1" applyBorder="1" applyAlignment="1">
      <alignment horizontal="center" vertical="center" wrapText="1"/>
    </xf>
    <xf numFmtId="0" fontId="34" fillId="3" borderId="1" xfId="1" applyFont="1" applyFill="1" applyBorder="1" applyAlignment="1">
      <alignment horizontal="center" vertical="top" wrapText="1"/>
    </xf>
    <xf numFmtId="0" fontId="34" fillId="3" borderId="5" xfId="1" applyFont="1" applyFill="1" applyBorder="1" applyAlignment="1">
      <alignment horizontal="center" vertical="top" wrapText="1"/>
    </xf>
    <xf numFmtId="0" fontId="35" fillId="3" borderId="1" xfId="0" applyFont="1" applyFill="1" applyBorder="1" applyAlignment="1">
      <alignment horizontal="center" vertical="top" wrapText="1"/>
    </xf>
    <xf numFmtId="0" fontId="35" fillId="3" borderId="1" xfId="0" applyFont="1" applyFill="1" applyBorder="1" applyAlignment="1">
      <alignment horizontal="center" vertical="center" wrapText="1"/>
    </xf>
    <xf numFmtId="0" fontId="35" fillId="3" borderId="2" xfId="0" applyFont="1" applyFill="1" applyBorder="1" applyAlignment="1">
      <alignment horizontal="center" vertical="center" wrapText="1"/>
    </xf>
    <xf numFmtId="0" fontId="36" fillId="3" borderId="1" xfId="2" applyFont="1" applyFill="1" applyBorder="1" applyAlignment="1">
      <alignment horizontal="center" vertical="center" wrapText="1"/>
    </xf>
    <xf numFmtId="0" fontId="36" fillId="3" borderId="2" xfId="2" applyFont="1" applyFill="1" applyBorder="1" applyAlignment="1">
      <alignment horizontal="center" vertical="center" wrapText="1"/>
    </xf>
    <xf numFmtId="0" fontId="34" fillId="3" borderId="1" xfId="1" applyFont="1" applyFill="1" applyBorder="1" applyAlignment="1">
      <alignment horizontal="center" vertical="center" wrapText="1"/>
    </xf>
    <xf numFmtId="0" fontId="34" fillId="3" borderId="5" xfId="1" applyFont="1" applyFill="1" applyBorder="1" applyAlignment="1">
      <alignment horizontal="center" vertical="center" wrapText="1"/>
    </xf>
    <xf numFmtId="0" fontId="33" fillId="4" borderId="1" xfId="1" applyFont="1" applyFill="1" applyBorder="1" applyAlignment="1">
      <alignment horizontal="center" vertical="center" wrapText="1"/>
    </xf>
    <xf numFmtId="0" fontId="31" fillId="4" borderId="1" xfId="1" applyFont="1" applyFill="1" applyBorder="1" applyAlignment="1">
      <alignment horizontal="center" vertical="center" wrapText="1"/>
    </xf>
    <xf numFmtId="0" fontId="5" fillId="4" borderId="1" xfId="2" applyFill="1" applyBorder="1" applyAlignment="1">
      <alignment horizontal="center" vertical="center" wrapText="1"/>
    </xf>
    <xf numFmtId="0" fontId="5" fillId="9" borderId="1" xfId="2" applyFill="1" applyBorder="1" applyAlignment="1">
      <alignment horizontal="center" vertical="top" wrapText="1"/>
    </xf>
    <xf numFmtId="0" fontId="12" fillId="0" borderId="3" xfId="1" applyFont="1" applyFill="1" applyBorder="1" applyAlignment="1">
      <alignment horizontal="center" vertical="center" wrapText="1"/>
    </xf>
    <xf numFmtId="0" fontId="12" fillId="0" borderId="0" xfId="0" applyFont="1" applyAlignment="1">
      <alignment horizontal="center" vertical="center" wrapText="1"/>
    </xf>
    <xf numFmtId="0" fontId="37" fillId="0" borderId="0" xfId="0" applyFont="1" applyAlignment="1">
      <alignment horizontal="center" vertical="center" wrapText="1"/>
    </xf>
    <xf numFmtId="0" fontId="37" fillId="0" borderId="3" xfId="1" applyFont="1" applyFill="1" applyBorder="1" applyAlignment="1">
      <alignment horizontal="center" vertical="center" wrapText="1"/>
    </xf>
    <xf numFmtId="0" fontId="12" fillId="12" borderId="3" xfId="1" applyFont="1" applyFill="1" applyBorder="1" applyAlignment="1">
      <alignment horizontal="center" vertical="center" wrapText="1"/>
    </xf>
    <xf numFmtId="0" fontId="0" fillId="0" borderId="0" xfId="0" applyAlignment="1">
      <alignment horizontal="left"/>
    </xf>
    <xf numFmtId="10" fontId="0" fillId="0" borderId="0" xfId="3" applyNumberFormat="1" applyFont="1" applyAlignment="1">
      <alignment horizontal="left"/>
    </xf>
    <xf numFmtId="0" fontId="1" fillId="0" borderId="0" xfId="0" applyFont="1"/>
    <xf numFmtId="2" fontId="1" fillId="0" borderId="0" xfId="0" applyNumberFormat="1" applyFont="1"/>
    <xf numFmtId="10" fontId="1" fillId="0" borderId="0" xfId="3" applyNumberFormat="1" applyFont="1"/>
    <xf numFmtId="10" fontId="0" fillId="0" borderId="0" xfId="0" applyNumberFormat="1"/>
    <xf numFmtId="0" fontId="38" fillId="0" borderId="0" xfId="0" applyFont="1"/>
    <xf numFmtId="10" fontId="38" fillId="0" borderId="0" xfId="3" applyNumberFormat="1" applyFont="1"/>
  </cellXfs>
  <cellStyles count="4">
    <cellStyle name="Hypertextové prepojenie" xfId="2" builtinId="8"/>
    <cellStyle name="Normal 2" xfId="1"/>
    <cellStyle name="Normálna" xfId="0" builtinId="0"/>
    <cellStyle name="Percentá" xfId="3" builtinId="5"/>
  </cellStyles>
  <dxfs count="6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3" Type="http://schemas.openxmlformats.org/officeDocument/2006/relationships/hyperlink" Target="http://www.teko.sk/documents/20147/0/TEKO_vyrocna_sprava_eng_svk_2017.pdf/b67f2c0e-8bb0-26ae-7ede-f496f3e3bece" TargetMode="External"/><Relationship Id="rId18" Type="http://schemas.openxmlformats.org/officeDocument/2006/relationships/hyperlink" Target="http://www.teko.sk/documents/20147/0/Stanovy+spolo%C4%8Dnosti.pdf/9d3db59c-89eb-bd61-2d3f-1353bdf9cef2" TargetMode="External"/><Relationship Id="rId26" Type="http://schemas.openxmlformats.org/officeDocument/2006/relationships/hyperlink" Target="http://www.teko.sk/web/guest/kariera" TargetMode="External"/><Relationship Id="rId39" Type="http://schemas.openxmlformats.org/officeDocument/2006/relationships/hyperlink" Target="https://www.dpb.sk/sk/verejne-informacie" TargetMode="External"/><Relationship Id="rId21" Type="http://schemas.openxmlformats.org/officeDocument/2006/relationships/hyperlink" Target="http://www.teko.sk/web/guest/obstaravanie" TargetMode="External"/><Relationship Id="rId34" Type="http://schemas.openxmlformats.org/officeDocument/2006/relationships/hyperlink" Target="http://www.teko.sk/web/guest/financne-a-vecne-dary" TargetMode="External"/><Relationship Id="rId42" Type="http://schemas.openxmlformats.org/officeDocument/2006/relationships/hyperlink" Target="https://www.dpb.sk/sk/verejne-informacie" TargetMode="External"/><Relationship Id="rId47" Type="http://schemas.openxmlformats.org/officeDocument/2006/relationships/hyperlink" Target="https://dpba.blob.core.windows.net/media/Default/Dokumenty/O%20podniku/STATUT%20REKLAMNEJ%20SPOLUPRACE.pdf" TargetMode="External"/><Relationship Id="rId50" Type="http://schemas.openxmlformats.org/officeDocument/2006/relationships/hyperlink" Target="https://www.slovakrail.sk/sk/o-spolocnosti/tlacove-centrum/ziadosti-o-informacie.html" TargetMode="External"/><Relationship Id="rId55" Type="http://schemas.openxmlformats.org/officeDocument/2006/relationships/hyperlink" Target="https://www.zsr.sk/o-nas/generalne-riaditelstvo/" TargetMode="External"/><Relationship Id="rId7" Type="http://schemas.openxmlformats.org/officeDocument/2006/relationships/hyperlink" Target="https://www.posta.sk/en/information/subject-of-activity" TargetMode="External"/><Relationship Id="rId2" Type="http://schemas.openxmlformats.org/officeDocument/2006/relationships/hyperlink" Target="https://www.posta.sk/informacie/vyrocne-spravy" TargetMode="External"/><Relationship Id="rId16" Type="http://schemas.openxmlformats.org/officeDocument/2006/relationships/hyperlink" Target="http://www.teko.sk/documents/20147/0/TEKO_vyrocna_sprava_eng_svk_2017.pdf/b67f2c0e-8bb0-26ae-7ede-f496f3e3bece" TargetMode="External"/><Relationship Id="rId29" Type="http://schemas.openxmlformats.org/officeDocument/2006/relationships/hyperlink" Target="https://www.posta.sk/subory/39211/uctovna-zavierka-2017.pdf" TargetMode="External"/><Relationship Id="rId11" Type="http://schemas.openxmlformats.org/officeDocument/2006/relationships/hyperlink" Target="http://www.teko.sk/documents/20147/0/TEKO_vyrocna_sprava_eng_svk_2017.pdf/b67f2c0e-8bb0-26ae-7ede-f496f3e3bece" TargetMode="External"/><Relationship Id="rId24" Type="http://schemas.openxmlformats.org/officeDocument/2006/relationships/hyperlink" Target="http://www.teko.sk/web/guest/vrcholovy-manazment" TargetMode="External"/><Relationship Id="rId32" Type="http://schemas.openxmlformats.org/officeDocument/2006/relationships/hyperlink" Target="https://www.posta.sk/subory/39569/vyrocna-sprava-za-rok-2017.pdf" TargetMode="External"/><Relationship Id="rId37" Type="http://schemas.openxmlformats.org/officeDocument/2006/relationships/hyperlink" Target="https://www.dpb.sk/sk/verejne-informacie" TargetMode="External"/><Relationship Id="rId40" Type="http://schemas.openxmlformats.org/officeDocument/2006/relationships/hyperlink" Target="https://dpba.blob.core.windows.net/media/Default/Dokumenty/O%20podniku/V%C3%BDro%C4%8Dn%C3%A1%20spr%C3%A1va%20za%20rok%202017-1.pdf" TargetMode="External"/><Relationship Id="rId45" Type="http://schemas.openxmlformats.org/officeDocument/2006/relationships/hyperlink" Target="https://www.uvo.gov.sk/vyhladavanie-profilov/detail/6484" TargetMode="External"/><Relationship Id="rId53" Type="http://schemas.openxmlformats.org/officeDocument/2006/relationships/hyperlink" Target="https://www.slovakrail.sk/sk/o-spolocnosti/majetok-zssk.html" TargetMode="External"/><Relationship Id="rId58" Type="http://schemas.openxmlformats.org/officeDocument/2006/relationships/vmlDrawing" Target="../drawings/vmlDrawing4.vml"/><Relationship Id="rId5" Type="http://schemas.openxmlformats.org/officeDocument/2006/relationships/hyperlink" Target="https://www.posta.sk/informacie/uctovne-zavierky" TargetMode="External"/><Relationship Id="rId19" Type="http://schemas.openxmlformats.org/officeDocument/2006/relationships/hyperlink" Target="http://www.teko.sk/web/guest/profil-spolocnosti" TargetMode="External"/><Relationship Id="rId4" Type="http://schemas.openxmlformats.org/officeDocument/2006/relationships/hyperlink" Target="https://www.posta.sk/informacie/uctovne-zavierky" TargetMode="External"/><Relationship Id="rId9" Type="http://schemas.openxmlformats.org/officeDocument/2006/relationships/hyperlink" Target="https://www.posta.sk/informacie/verejne-obstaravanie-1" TargetMode="External"/><Relationship Id="rId14" Type="http://schemas.openxmlformats.org/officeDocument/2006/relationships/hyperlink" Target="http://www.teko.sk/documents/20147/0/TEKO_vyrocna_sprava_eng_svk_2017.pdf/b67f2c0e-8bb0-26ae-7ede-f496f3e3bece" TargetMode="External"/><Relationship Id="rId22" Type="http://schemas.openxmlformats.org/officeDocument/2006/relationships/hyperlink" Target="http://www.teko.sk/web/guest/nadlimitne-zakazky" TargetMode="External"/><Relationship Id="rId27" Type="http://schemas.openxmlformats.org/officeDocument/2006/relationships/hyperlink" Target="http://www.teko.sk/documents/20147/0/Opatrenia+s%C3%BAvisiace+s+oznamovan%C3%ADm+kriminality+a+protispolo%C4%8Denskej+%C4%8Dinnosti.pdf/bbb097ee-a088-5bbe-2ae8-a46a3f5c3d7f" TargetMode="External"/><Relationship Id="rId30" Type="http://schemas.openxmlformats.org/officeDocument/2006/relationships/hyperlink" Target="https://www.uvo.gov.sk/vyhladavanie-profilov/zakazky/9015" TargetMode="External"/><Relationship Id="rId35" Type="http://schemas.openxmlformats.org/officeDocument/2006/relationships/hyperlink" Target="http://www.teko.sk/documents/20147/0/TEKO_vyrocna_sprava_eng_svk_2017.pdf/b67f2c0e-8bb0-26ae-7ede-f496f3e3bece" TargetMode="External"/><Relationship Id="rId43" Type="http://schemas.openxmlformats.org/officeDocument/2006/relationships/hyperlink" Target="https://www.dpb.sk/sk/kontakt" TargetMode="External"/><Relationship Id="rId48" Type="http://schemas.openxmlformats.org/officeDocument/2006/relationships/hyperlink" Target="https://dpba.blob.core.windows.net/media/Default/Dokumenty/O%20podniku/STATUT%20REKLAMNEJ%20SPOLUPRACE.pdf" TargetMode="External"/><Relationship Id="rId56" Type="http://schemas.openxmlformats.org/officeDocument/2006/relationships/hyperlink" Target="https://www.zsr.sk/o-nas/generalne-riaditelstvo/" TargetMode="External"/><Relationship Id="rId8" Type="http://schemas.openxmlformats.org/officeDocument/2006/relationships/hyperlink" Target="https://www.posta.sk/en/information/subject-of-activity" TargetMode="External"/><Relationship Id="rId51" Type="http://schemas.openxmlformats.org/officeDocument/2006/relationships/hyperlink" Target="https://www.slovakrail.sk/sk/o-spolocnosti/profil.html" TargetMode="External"/><Relationship Id="rId3" Type="http://schemas.openxmlformats.org/officeDocument/2006/relationships/hyperlink" Target="https://www.posta.sk/informacie/vyrocne-spravy" TargetMode="External"/><Relationship Id="rId12" Type="http://schemas.openxmlformats.org/officeDocument/2006/relationships/hyperlink" Target="http://www.teko.sk/documents/20147/0/TEKO_vyrocna_sprava_eng_svk_2017.pdf/b67f2c0e-8bb0-26ae-7ede-f496f3e3bece" TargetMode="External"/><Relationship Id="rId17" Type="http://schemas.openxmlformats.org/officeDocument/2006/relationships/hyperlink" Target="http://www.teko.sk/documents/20147/0/Stanovy+spolo%C4%8Dnosti.pdf/9d3db59c-89eb-bd61-2d3f-1353bdf9cef2" TargetMode="External"/><Relationship Id="rId25" Type="http://schemas.openxmlformats.org/officeDocument/2006/relationships/hyperlink" Target="http://www.teko.sk/web/guest/kariera" TargetMode="External"/><Relationship Id="rId33" Type="http://schemas.openxmlformats.org/officeDocument/2006/relationships/hyperlink" Target="http://www.posta.sk/subory/37880/obsadene-pracovne-miesta.xlsx" TargetMode="External"/><Relationship Id="rId38" Type="http://schemas.openxmlformats.org/officeDocument/2006/relationships/hyperlink" Target="https://dpba.blob.core.windows.net/media/Default/Dokumenty/O%20podniku/V%C3%BDro%C4%8Dn%C3%A1%20spr%C3%A1va%20za%20rok%202017-1.pdf" TargetMode="External"/><Relationship Id="rId46" Type="http://schemas.openxmlformats.org/officeDocument/2006/relationships/hyperlink" Target="http://www.teko.sk/documents/20147/0/Etick%C3%BD+k%C3%B3dex+TEKO%2C+a.+s.pdf/2f480e7e-f0b3-a89c-71f1-f7413aba176b" TargetMode="External"/><Relationship Id="rId59" Type="http://schemas.openxmlformats.org/officeDocument/2006/relationships/comments" Target="../comments4.xml"/><Relationship Id="rId20" Type="http://schemas.openxmlformats.org/officeDocument/2006/relationships/hyperlink" Target="http://www.teko.sk/web/guest/profil-spolocnosti" TargetMode="External"/><Relationship Id="rId41" Type="http://schemas.openxmlformats.org/officeDocument/2006/relationships/hyperlink" Target="https://dpba.blob.core.windows.net/media/Default/Dokumenty/O%20podniku/V%C3%BDro%C4%8Dn%C3%A1%20spr%C3%A1va%20za%20rok%202017-1.pdf" TargetMode="External"/><Relationship Id="rId54" Type="http://schemas.openxmlformats.org/officeDocument/2006/relationships/hyperlink" Target="https://www.zsr.sk/pravne-dokumenty/zmluvy/" TargetMode="External"/><Relationship Id="rId1" Type="http://schemas.openxmlformats.org/officeDocument/2006/relationships/hyperlink" Target="http://www.teko.sk/web/guest/obstaravanie" TargetMode="External"/><Relationship Id="rId6" Type="http://schemas.openxmlformats.org/officeDocument/2006/relationships/hyperlink" Target="https://www.posta.sk/subory/39211/uctovna-zavierka-2017.pdf" TargetMode="External"/><Relationship Id="rId15" Type="http://schemas.openxmlformats.org/officeDocument/2006/relationships/hyperlink" Target="http://www.teko.sk/documents/20147/0/TEKO_vyrocna_sprava_eng_svk_2017.pdf/b67f2c0e-8bb0-26ae-7ede-f496f3e3bece" TargetMode="External"/><Relationship Id="rId23" Type="http://schemas.openxmlformats.org/officeDocument/2006/relationships/hyperlink" Target="http://www.teko.sk/web/guest/vrcholovy-manazment" TargetMode="External"/><Relationship Id="rId28" Type="http://schemas.openxmlformats.org/officeDocument/2006/relationships/hyperlink" Target="http://www.teko.sk/documents/20147/0/Etick%C3%BD+k%C3%B3dex+TEKO%2C+a.+s.pdf/2f480e7e-f0b3-a89c-71f1-f7413aba176b" TargetMode="External"/><Relationship Id="rId36" Type="http://schemas.openxmlformats.org/officeDocument/2006/relationships/hyperlink" Target="https://dpba.blob.core.windows.net/media/Default/Dokumenty/O%20podniku/V%C3%BDro%C4%8Dn%C3%A1%20spr%C3%A1va%20za%20rok%202017-1.pdf" TargetMode="External"/><Relationship Id="rId49" Type="http://schemas.openxmlformats.org/officeDocument/2006/relationships/hyperlink" Target="https://www.zsr.sk/files/o-nas/vyrocne-spravy/vyrocnasprava2017.pdf" TargetMode="External"/><Relationship Id="rId57" Type="http://schemas.openxmlformats.org/officeDocument/2006/relationships/hyperlink" Target="https://www.zsr.sk/files/o-nas/vyrocne-spravy/vyrocnasprava2017.pdf" TargetMode="External"/><Relationship Id="rId10" Type="http://schemas.openxmlformats.org/officeDocument/2006/relationships/hyperlink" Target="https://www.posta.sk/informacie/predstavenstvo-a-dozorna-rada" TargetMode="External"/><Relationship Id="rId31" Type="http://schemas.openxmlformats.org/officeDocument/2006/relationships/hyperlink" Target="https://www.posta.sk/subory/39211/uctovna-zavierka-2017.pdf" TargetMode="External"/><Relationship Id="rId44" Type="http://schemas.openxmlformats.org/officeDocument/2006/relationships/hyperlink" Target="https://www.uvo.gov.sk/vyhladavanie-profilov/detail/6484" TargetMode="External"/><Relationship Id="rId52" Type="http://schemas.openxmlformats.org/officeDocument/2006/relationships/hyperlink" Target="https://www.slovakrail.sk/sk/o-spolocnosti/verejne-obstaravania.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G55"/>
  <sheetViews>
    <sheetView zoomScale="60" zoomScaleNormal="60" workbookViewId="0">
      <pane xSplit="2" ySplit="1" topLeftCell="BN2" activePane="bottomRight" state="frozen"/>
      <selection pane="topRight" activeCell="C1" sqref="C1"/>
      <selection pane="bottomLeft" activeCell="A2" sqref="A2"/>
      <selection pane="bottomRight" activeCell="BQ1" sqref="BQ1"/>
    </sheetView>
  </sheetViews>
  <sheetFormatPr defaultRowHeight="14.4" x14ac:dyDescent="0.3"/>
  <cols>
    <col min="1" max="1" width="11.5546875" bestFit="1" customWidth="1"/>
    <col min="2" max="2" width="80.5546875" customWidth="1"/>
    <col min="3" max="3" width="80.5546875" style="195" customWidth="1"/>
    <col min="4" max="4" width="21.5546875" customWidth="1"/>
    <col min="5" max="22" width="10.77734375" customWidth="1"/>
    <col min="23" max="163" width="40.77734375" customWidth="1"/>
  </cols>
  <sheetData>
    <row r="1" spans="1:163" s="151" customFormat="1" ht="73.5" customHeight="1" x14ac:dyDescent="0.3">
      <c r="A1" s="150" t="s">
        <v>0</v>
      </c>
      <c r="B1" s="16" t="s">
        <v>1</v>
      </c>
      <c r="C1" s="190" t="s">
        <v>480</v>
      </c>
      <c r="D1" s="15" t="s">
        <v>316</v>
      </c>
      <c r="E1" s="15" t="s">
        <v>2</v>
      </c>
      <c r="F1" s="16" t="s">
        <v>3</v>
      </c>
      <c r="G1" s="17" t="s">
        <v>4</v>
      </c>
      <c r="H1" s="18" t="s">
        <v>5</v>
      </c>
      <c r="I1" s="18" t="s">
        <v>6</v>
      </c>
      <c r="J1" s="18" t="s">
        <v>7</v>
      </c>
      <c r="K1" s="18" t="s">
        <v>8</v>
      </c>
      <c r="L1" s="18" t="s">
        <v>9</v>
      </c>
      <c r="M1" s="18" t="s">
        <v>10</v>
      </c>
      <c r="N1" s="18" t="s">
        <v>11</v>
      </c>
      <c r="O1" s="18" t="s">
        <v>12</v>
      </c>
      <c r="P1" s="18" t="s">
        <v>13</v>
      </c>
      <c r="Q1" s="18" t="s">
        <v>14</v>
      </c>
      <c r="R1" s="18" t="s">
        <v>15</v>
      </c>
      <c r="S1" s="17" t="s">
        <v>16</v>
      </c>
      <c r="T1" s="19" t="s">
        <v>17</v>
      </c>
      <c r="U1" s="17" t="s">
        <v>18</v>
      </c>
      <c r="V1" s="17" t="s">
        <v>19</v>
      </c>
      <c r="W1" s="34" t="s">
        <v>189</v>
      </c>
      <c r="X1" s="34" t="s">
        <v>256</v>
      </c>
      <c r="Y1" s="34" t="s">
        <v>190</v>
      </c>
      <c r="Z1" s="34" t="s">
        <v>257</v>
      </c>
      <c r="AA1" s="34" t="s">
        <v>191</v>
      </c>
      <c r="AB1" s="34" t="s">
        <v>258</v>
      </c>
      <c r="AC1" s="34" t="s">
        <v>193</v>
      </c>
      <c r="AD1" s="34" t="s">
        <v>259</v>
      </c>
      <c r="AE1" s="34" t="s">
        <v>194</v>
      </c>
      <c r="AF1" s="34" t="s">
        <v>260</v>
      </c>
      <c r="AG1" s="34" t="s">
        <v>195</v>
      </c>
      <c r="AH1" s="34" t="s">
        <v>261</v>
      </c>
      <c r="AI1" s="222" t="s">
        <v>534</v>
      </c>
      <c r="AJ1" s="222" t="s">
        <v>535</v>
      </c>
      <c r="AK1" s="222" t="s">
        <v>536</v>
      </c>
      <c r="AL1" s="222" t="s">
        <v>537</v>
      </c>
      <c r="AM1" s="34" t="s">
        <v>196</v>
      </c>
      <c r="AN1" s="34" t="s">
        <v>262</v>
      </c>
      <c r="AO1" s="34" t="s">
        <v>197</v>
      </c>
      <c r="AP1" s="34" t="s">
        <v>263</v>
      </c>
      <c r="AQ1" s="34" t="s">
        <v>198</v>
      </c>
      <c r="AR1" s="34" t="s">
        <v>264</v>
      </c>
      <c r="AS1" s="222" t="s">
        <v>538</v>
      </c>
      <c r="AT1" s="222" t="s">
        <v>539</v>
      </c>
      <c r="AU1" s="34" t="s">
        <v>199</v>
      </c>
      <c r="AV1" s="34" t="s">
        <v>265</v>
      </c>
      <c r="AW1" s="222" t="s">
        <v>540</v>
      </c>
      <c r="AX1" s="222" t="s">
        <v>541</v>
      </c>
      <c r="AY1" s="222" t="s">
        <v>542</v>
      </c>
      <c r="AZ1" s="222" t="s">
        <v>543</v>
      </c>
      <c r="BA1" s="34" t="s">
        <v>200</v>
      </c>
      <c r="BB1" s="34" t="s">
        <v>266</v>
      </c>
      <c r="BC1" s="222" t="s">
        <v>544</v>
      </c>
      <c r="BD1" s="222" t="s">
        <v>545</v>
      </c>
      <c r="BE1" s="222" t="s">
        <v>546</v>
      </c>
      <c r="BF1" s="222" t="s">
        <v>547</v>
      </c>
      <c r="BG1" s="34" t="s">
        <v>202</v>
      </c>
      <c r="BH1" s="34" t="s">
        <v>268</v>
      </c>
      <c r="BI1" s="34" t="s">
        <v>203</v>
      </c>
      <c r="BJ1" s="34" t="s">
        <v>269</v>
      </c>
      <c r="BK1" s="34" t="s">
        <v>532</v>
      </c>
      <c r="BL1" s="34" t="s">
        <v>533</v>
      </c>
      <c r="BM1" s="34" t="s">
        <v>204</v>
      </c>
      <c r="BN1" s="34" t="s">
        <v>270</v>
      </c>
      <c r="BO1" s="34" t="s">
        <v>205</v>
      </c>
      <c r="BP1" s="34" t="s">
        <v>271</v>
      </c>
      <c r="BQ1" s="34" t="s">
        <v>206</v>
      </c>
      <c r="BR1" s="34" t="s">
        <v>272</v>
      </c>
      <c r="BS1" s="34" t="s">
        <v>207</v>
      </c>
      <c r="BT1" s="34" t="s">
        <v>273</v>
      </c>
      <c r="BU1" s="34" t="s">
        <v>208</v>
      </c>
      <c r="BV1" s="34" t="s">
        <v>274</v>
      </c>
      <c r="BW1" s="34" t="s">
        <v>209</v>
      </c>
      <c r="BX1" s="34" t="s">
        <v>275</v>
      </c>
      <c r="BY1" s="222" t="s">
        <v>548</v>
      </c>
      <c r="BZ1" s="222" t="s">
        <v>549</v>
      </c>
      <c r="CA1" s="222" t="s">
        <v>550</v>
      </c>
      <c r="CB1" s="222" t="s">
        <v>551</v>
      </c>
      <c r="CC1" s="34" t="s">
        <v>211</v>
      </c>
      <c r="CD1" s="34" t="s">
        <v>277</v>
      </c>
      <c r="CE1" s="222" t="s">
        <v>552</v>
      </c>
      <c r="CF1" s="222" t="s">
        <v>553</v>
      </c>
      <c r="CG1" s="34" t="s">
        <v>213</v>
      </c>
      <c r="CH1" s="34" t="s">
        <v>279</v>
      </c>
      <c r="CI1" s="34" t="s">
        <v>231</v>
      </c>
      <c r="CJ1" s="34" t="s">
        <v>295</v>
      </c>
      <c r="CK1" s="34" t="s">
        <v>214</v>
      </c>
      <c r="CL1" s="34" t="s">
        <v>280</v>
      </c>
      <c r="CM1" s="34" t="s">
        <v>232</v>
      </c>
      <c r="CN1" s="34" t="s">
        <v>296</v>
      </c>
      <c r="CO1" s="34" t="s">
        <v>215</v>
      </c>
      <c r="CP1" s="34" t="s">
        <v>281</v>
      </c>
      <c r="CQ1" s="34" t="s">
        <v>217</v>
      </c>
      <c r="CR1" s="34" t="s">
        <v>282</v>
      </c>
      <c r="CS1" s="34" t="s">
        <v>233</v>
      </c>
      <c r="CT1" s="34" t="s">
        <v>297</v>
      </c>
      <c r="CU1" s="34" t="s">
        <v>218</v>
      </c>
      <c r="CV1" s="34" t="s">
        <v>283</v>
      </c>
      <c r="CW1" s="34" t="s">
        <v>219</v>
      </c>
      <c r="CX1" s="34" t="s">
        <v>284</v>
      </c>
      <c r="CY1" s="34" t="s">
        <v>220</v>
      </c>
      <c r="CZ1" s="34" t="s">
        <v>285</v>
      </c>
      <c r="DA1" s="34" t="s">
        <v>221</v>
      </c>
      <c r="DB1" s="34" t="s">
        <v>286</v>
      </c>
      <c r="DC1" s="34" t="s">
        <v>222</v>
      </c>
      <c r="DD1" s="34" t="s">
        <v>287</v>
      </c>
      <c r="DE1" s="34" t="s">
        <v>234</v>
      </c>
      <c r="DF1" s="34" t="s">
        <v>298</v>
      </c>
      <c r="DG1" s="34" t="s">
        <v>223</v>
      </c>
      <c r="DH1" s="34" t="s">
        <v>288</v>
      </c>
      <c r="DI1" s="34" t="s">
        <v>224</v>
      </c>
      <c r="DJ1" s="34" t="s">
        <v>289</v>
      </c>
      <c r="DK1" s="34" t="s">
        <v>225</v>
      </c>
      <c r="DL1" s="34" t="s">
        <v>290</v>
      </c>
      <c r="DM1" s="34" t="s">
        <v>226</v>
      </c>
      <c r="DN1" s="34" t="s">
        <v>291</v>
      </c>
      <c r="DO1" s="34" t="s">
        <v>227</v>
      </c>
      <c r="DP1" s="34" t="s">
        <v>292</v>
      </c>
      <c r="DQ1" s="34" t="s">
        <v>228</v>
      </c>
      <c r="DR1" s="34" t="s">
        <v>293</v>
      </c>
      <c r="DS1" s="34" t="s">
        <v>867</v>
      </c>
      <c r="DT1" s="34" t="s">
        <v>868</v>
      </c>
      <c r="DU1" s="34" t="s">
        <v>237</v>
      </c>
      <c r="DV1" s="34" t="s">
        <v>299</v>
      </c>
      <c r="DW1" s="34" t="s">
        <v>230</v>
      </c>
      <c r="DX1" s="34" t="s">
        <v>294</v>
      </c>
      <c r="DY1" s="34" t="s">
        <v>239</v>
      </c>
      <c r="DZ1" s="34" t="s">
        <v>301</v>
      </c>
      <c r="EA1" s="34" t="s">
        <v>240</v>
      </c>
      <c r="EB1" s="34" t="s">
        <v>302</v>
      </c>
      <c r="EC1" s="34" t="s">
        <v>241</v>
      </c>
      <c r="ED1" s="34" t="s">
        <v>303</v>
      </c>
      <c r="EE1" s="34" t="s">
        <v>906</v>
      </c>
      <c r="EF1" s="34" t="s">
        <v>907</v>
      </c>
      <c r="EG1" s="34" t="s">
        <v>238</v>
      </c>
      <c r="EH1" s="34" t="s">
        <v>300</v>
      </c>
      <c r="EI1" s="222" t="s">
        <v>554</v>
      </c>
      <c r="EJ1" s="222" t="s">
        <v>555</v>
      </c>
      <c r="EK1" s="223" t="s">
        <v>556</v>
      </c>
      <c r="EL1" s="224" t="s">
        <v>557</v>
      </c>
      <c r="EM1" s="224" t="s">
        <v>558</v>
      </c>
      <c r="EN1" s="224" t="s">
        <v>559</v>
      </c>
      <c r="EO1" s="224" t="s">
        <v>560</v>
      </c>
      <c r="EP1" s="224" t="s">
        <v>561</v>
      </c>
      <c r="EQ1" s="224" t="s">
        <v>571</v>
      </c>
      <c r="ER1" s="224" t="s">
        <v>570</v>
      </c>
      <c r="ES1" s="224" t="s">
        <v>562</v>
      </c>
      <c r="ET1" s="224" t="s">
        <v>563</v>
      </c>
      <c r="EU1" s="225" t="s">
        <v>564</v>
      </c>
      <c r="EV1" s="225" t="s">
        <v>565</v>
      </c>
      <c r="EW1" s="225" t="s">
        <v>566</v>
      </c>
      <c r="EX1" s="225" t="s">
        <v>567</v>
      </c>
      <c r="EY1" s="225" t="s">
        <v>568</v>
      </c>
      <c r="EZ1" s="225" t="s">
        <v>569</v>
      </c>
      <c r="FB1" s="226" t="s">
        <v>201</v>
      </c>
      <c r="FC1" s="226" t="s">
        <v>267</v>
      </c>
      <c r="FD1" s="226" t="s">
        <v>210</v>
      </c>
      <c r="FE1" s="226" t="s">
        <v>276</v>
      </c>
      <c r="FF1" s="226" t="s">
        <v>212</v>
      </c>
      <c r="FG1" s="226" t="s">
        <v>278</v>
      </c>
    </row>
    <row r="2" spans="1:163" ht="50.1" customHeight="1" x14ac:dyDescent="0.3">
      <c r="A2" s="29" t="s">
        <v>20</v>
      </c>
      <c r="B2" s="159" t="s">
        <v>517</v>
      </c>
      <c r="C2" s="191" t="str">
        <f>VLOOKUP(A2,Quest_eng_2018!A:C,3,FALSE)</f>
        <v xml:space="preserve">Is the enterprise 2019 Annual Report published on the Web page? </v>
      </c>
      <c r="D2" s="4" t="s">
        <v>317</v>
      </c>
      <c r="E2" s="22" t="s">
        <v>100</v>
      </c>
      <c r="F2" s="22" t="s">
        <v>101</v>
      </c>
      <c r="G2" s="5">
        <v>4</v>
      </c>
      <c r="H2" s="22" t="s">
        <v>21</v>
      </c>
      <c r="I2" s="22" t="s">
        <v>22</v>
      </c>
      <c r="J2" s="22" t="s">
        <v>23</v>
      </c>
      <c r="K2" s="22" t="s">
        <v>24</v>
      </c>
      <c r="L2" s="22" t="s">
        <v>25</v>
      </c>
      <c r="M2" s="22" t="s">
        <v>26</v>
      </c>
      <c r="N2" s="22" t="s">
        <v>255</v>
      </c>
      <c r="O2" s="22" t="s">
        <v>255</v>
      </c>
      <c r="P2" s="22" t="s">
        <v>414</v>
      </c>
      <c r="Q2" s="22" t="s">
        <v>414</v>
      </c>
      <c r="R2" s="5">
        <v>4</v>
      </c>
      <c r="S2" s="22">
        <v>0</v>
      </c>
      <c r="T2" s="5">
        <f>R2/2</f>
        <v>2</v>
      </c>
      <c r="U2" s="22" t="s">
        <v>255</v>
      </c>
      <c r="V2" s="22" t="s">
        <v>414</v>
      </c>
      <c r="W2" s="70" t="s">
        <v>23</v>
      </c>
      <c r="X2" s="35" t="s">
        <v>973</v>
      </c>
      <c r="Y2" s="70" t="s">
        <v>23</v>
      </c>
      <c r="Z2" s="48" t="s">
        <v>993</v>
      </c>
      <c r="AA2" s="70" t="s">
        <v>25</v>
      </c>
      <c r="AB2" s="76" t="s">
        <v>589</v>
      </c>
      <c r="AC2" s="70" t="s">
        <v>25</v>
      </c>
      <c r="AD2" s="77" t="s">
        <v>608</v>
      </c>
      <c r="AE2" s="70" t="s">
        <v>23</v>
      </c>
      <c r="AF2" s="77" t="s">
        <v>993</v>
      </c>
      <c r="AG2" s="70" t="s">
        <v>23</v>
      </c>
      <c r="AH2" s="76" t="s">
        <v>993</v>
      </c>
      <c r="AI2" s="70" t="s">
        <v>23</v>
      </c>
      <c r="AJ2" s="90" t="s">
        <v>996</v>
      </c>
      <c r="AK2" s="70" t="s">
        <v>23</v>
      </c>
      <c r="AL2" s="31" t="s">
        <v>996</v>
      </c>
      <c r="AM2" s="70" t="s">
        <v>23</v>
      </c>
      <c r="AN2" s="83" t="s">
        <v>996</v>
      </c>
      <c r="AO2" s="70" t="s">
        <v>23</v>
      </c>
      <c r="AP2" s="102" t="s">
        <v>996</v>
      </c>
      <c r="AQ2" s="70" t="s">
        <v>23</v>
      </c>
      <c r="AR2" s="90" t="s">
        <v>996</v>
      </c>
      <c r="AS2" s="70" t="s">
        <v>23</v>
      </c>
      <c r="AT2" s="76" t="s">
        <v>996</v>
      </c>
      <c r="AU2" s="70" t="s">
        <v>23</v>
      </c>
      <c r="AV2" s="76" t="s">
        <v>996</v>
      </c>
      <c r="AW2" s="70" t="s">
        <v>23</v>
      </c>
      <c r="AX2" s="91" t="s">
        <v>996</v>
      </c>
      <c r="AY2" s="70" t="s">
        <v>23</v>
      </c>
      <c r="AZ2" s="77" t="s">
        <v>996</v>
      </c>
      <c r="BA2" s="70" t="s">
        <v>23</v>
      </c>
      <c r="BB2" s="76" t="s">
        <v>996</v>
      </c>
      <c r="BC2" s="70" t="s">
        <v>23</v>
      </c>
      <c r="BD2" s="76" t="s">
        <v>996</v>
      </c>
      <c r="BE2" s="70" t="s">
        <v>23</v>
      </c>
      <c r="BF2" s="77" t="s">
        <v>996</v>
      </c>
      <c r="BG2" s="70" t="s">
        <v>23</v>
      </c>
      <c r="BH2" s="77" t="s">
        <v>996</v>
      </c>
      <c r="BI2" s="70" t="s">
        <v>23</v>
      </c>
      <c r="BJ2" s="76" t="s">
        <v>996</v>
      </c>
      <c r="BK2" s="70" t="s">
        <v>23</v>
      </c>
      <c r="BL2" s="76" t="s">
        <v>996</v>
      </c>
      <c r="BM2" s="70" t="s">
        <v>23</v>
      </c>
      <c r="BN2" s="77" t="s">
        <v>996</v>
      </c>
      <c r="BO2" s="70" t="s">
        <v>23</v>
      </c>
      <c r="BP2" s="90" t="s">
        <v>996</v>
      </c>
      <c r="BQ2" s="70" t="s">
        <v>25</v>
      </c>
      <c r="BR2" s="76" t="s">
        <v>731</v>
      </c>
      <c r="BS2" s="70" t="s">
        <v>23</v>
      </c>
      <c r="BT2" s="90" t="s">
        <v>996</v>
      </c>
      <c r="BU2" s="70" t="s">
        <v>23</v>
      </c>
      <c r="BV2" s="76" t="s">
        <v>996</v>
      </c>
      <c r="BW2" s="70" t="s">
        <v>23</v>
      </c>
      <c r="BX2" s="76" t="s">
        <v>996</v>
      </c>
      <c r="BY2" s="70" t="s">
        <v>23</v>
      </c>
      <c r="BZ2" s="91" t="s">
        <v>996</v>
      </c>
      <c r="CA2" s="70" t="s">
        <v>23</v>
      </c>
      <c r="CB2" s="76" t="s">
        <v>996</v>
      </c>
      <c r="CC2" s="70" t="s">
        <v>23</v>
      </c>
      <c r="CD2" s="35" t="s">
        <v>996</v>
      </c>
      <c r="CE2" s="70" t="s">
        <v>23</v>
      </c>
      <c r="CF2" s="48" t="s">
        <v>996</v>
      </c>
      <c r="CG2" s="70" t="s">
        <v>23</v>
      </c>
      <c r="CH2" s="76" t="s">
        <v>996</v>
      </c>
      <c r="CI2" s="70" t="s">
        <v>23</v>
      </c>
      <c r="CJ2" s="77" t="s">
        <v>996</v>
      </c>
      <c r="CK2" s="70" t="s">
        <v>23</v>
      </c>
      <c r="CL2" s="77" t="s">
        <v>996</v>
      </c>
      <c r="CM2" s="70" t="s">
        <v>23</v>
      </c>
      <c r="CN2" s="77" t="s">
        <v>996</v>
      </c>
      <c r="CO2" s="70" t="s">
        <v>23</v>
      </c>
      <c r="CP2" s="77" t="s">
        <v>996</v>
      </c>
      <c r="CQ2" s="70" t="s">
        <v>23</v>
      </c>
      <c r="CR2" s="77" t="s">
        <v>996</v>
      </c>
      <c r="CS2" s="70" t="s">
        <v>23</v>
      </c>
      <c r="CT2" s="76" t="s">
        <v>996</v>
      </c>
      <c r="CU2" s="70" t="s">
        <v>23</v>
      </c>
      <c r="CV2" s="76" t="s">
        <v>996</v>
      </c>
      <c r="CW2" s="70" t="s">
        <v>23</v>
      </c>
      <c r="CX2" s="77" t="s">
        <v>996</v>
      </c>
      <c r="CY2" s="70" t="s">
        <v>23</v>
      </c>
      <c r="CZ2" s="76" t="s">
        <v>996</v>
      </c>
      <c r="DA2" s="70" t="s">
        <v>23</v>
      </c>
      <c r="DB2" s="125" t="s">
        <v>996</v>
      </c>
      <c r="DC2" s="70" t="s">
        <v>23</v>
      </c>
      <c r="DD2" s="76" t="s">
        <v>996</v>
      </c>
      <c r="DE2" s="70" t="s">
        <v>23</v>
      </c>
      <c r="DF2" s="76" t="s">
        <v>996</v>
      </c>
      <c r="DG2" s="70" t="s">
        <v>23</v>
      </c>
      <c r="DH2" s="76" t="s">
        <v>996</v>
      </c>
      <c r="DI2" s="70" t="s">
        <v>23</v>
      </c>
      <c r="DJ2" s="76" t="s">
        <v>996</v>
      </c>
      <c r="DK2" s="70" t="s">
        <v>23</v>
      </c>
      <c r="DL2" s="76" t="s">
        <v>996</v>
      </c>
      <c r="DM2" s="70" t="s">
        <v>23</v>
      </c>
      <c r="DN2" s="76" t="s">
        <v>996</v>
      </c>
      <c r="DO2" s="70" t="s">
        <v>23</v>
      </c>
      <c r="DP2" s="76" t="s">
        <v>996</v>
      </c>
      <c r="DQ2" s="70" t="s">
        <v>23</v>
      </c>
      <c r="DR2" s="76" t="s">
        <v>996</v>
      </c>
      <c r="DS2" s="70" t="s">
        <v>23</v>
      </c>
      <c r="DT2" s="76" t="s">
        <v>996</v>
      </c>
      <c r="DU2" s="70" t="s">
        <v>23</v>
      </c>
      <c r="DV2" s="76" t="s">
        <v>996</v>
      </c>
      <c r="DW2" s="70" t="s">
        <v>23</v>
      </c>
      <c r="DX2" s="76" t="s">
        <v>996</v>
      </c>
      <c r="DY2" s="70" t="s">
        <v>23</v>
      </c>
      <c r="DZ2" s="76" t="s">
        <v>996</v>
      </c>
      <c r="EA2" s="70" t="s">
        <v>23</v>
      </c>
      <c r="EB2" s="76" t="s">
        <v>996</v>
      </c>
      <c r="EC2" s="70" t="s">
        <v>23</v>
      </c>
      <c r="ED2" s="76" t="s">
        <v>996</v>
      </c>
      <c r="EE2" s="70" t="s">
        <v>23</v>
      </c>
      <c r="EF2" s="76" t="s">
        <v>996</v>
      </c>
      <c r="EG2" s="70" t="s">
        <v>23</v>
      </c>
      <c r="EH2" s="76" t="s">
        <v>996</v>
      </c>
      <c r="EI2" s="70" t="s">
        <v>23</v>
      </c>
      <c r="EJ2" s="76" t="s">
        <v>996</v>
      </c>
      <c r="EK2" s="70" t="s">
        <v>23</v>
      </c>
      <c r="EL2" s="76" t="s">
        <v>996</v>
      </c>
      <c r="EM2" s="70" t="s">
        <v>23</v>
      </c>
      <c r="EN2" s="76" t="s">
        <v>996</v>
      </c>
      <c r="EO2" s="70" t="s">
        <v>23</v>
      </c>
      <c r="EP2" s="76" t="s">
        <v>996</v>
      </c>
      <c r="EQ2" s="70" t="s">
        <v>23</v>
      </c>
      <c r="ER2" s="76" t="s">
        <v>996</v>
      </c>
      <c r="ES2" s="70" t="s">
        <v>23</v>
      </c>
      <c r="ET2" s="76" t="s">
        <v>996</v>
      </c>
      <c r="EU2" s="70" t="s">
        <v>23</v>
      </c>
      <c r="EV2" s="76" t="s">
        <v>996</v>
      </c>
      <c r="EW2" s="70" t="s">
        <v>23</v>
      </c>
      <c r="EX2" s="76" t="s">
        <v>996</v>
      </c>
      <c r="EY2" s="70" t="s">
        <v>23</v>
      </c>
      <c r="EZ2" s="76" t="s">
        <v>996</v>
      </c>
      <c r="FA2" s="70"/>
      <c r="FB2" s="70"/>
      <c r="FC2" s="77"/>
      <c r="FD2" s="70"/>
      <c r="FE2" s="76"/>
      <c r="FF2" s="70"/>
      <c r="FG2" s="77"/>
    </row>
    <row r="3" spans="1:163" ht="50.1" customHeight="1" thickBot="1" x14ac:dyDescent="0.35">
      <c r="A3" s="29" t="s">
        <v>27</v>
      </c>
      <c r="B3" s="159" t="s">
        <v>518</v>
      </c>
      <c r="C3" s="191" t="str">
        <f>VLOOKUP(A3,Quest_eng_2018!A:C,3,FALSE)</f>
        <v>Are the enterprise annual reports available on the Web page, at least for the last three years (2017 - 2019)?</v>
      </c>
      <c r="D3" s="4" t="s">
        <v>317</v>
      </c>
      <c r="E3" s="22" t="s">
        <v>102</v>
      </c>
      <c r="F3" s="22" t="s">
        <v>103</v>
      </c>
      <c r="G3" s="5">
        <v>3</v>
      </c>
      <c r="H3" s="22" t="s">
        <v>21</v>
      </c>
      <c r="I3" s="22" t="s">
        <v>22</v>
      </c>
      <c r="J3" s="22" t="s">
        <v>23</v>
      </c>
      <c r="K3" s="22" t="s">
        <v>24</v>
      </c>
      <c r="L3" s="22" t="s">
        <v>25</v>
      </c>
      <c r="M3" s="22" t="s">
        <v>26</v>
      </c>
      <c r="N3" s="22" t="s">
        <v>255</v>
      </c>
      <c r="O3" s="22" t="s">
        <v>255</v>
      </c>
      <c r="P3" s="22" t="s">
        <v>414</v>
      </c>
      <c r="Q3" s="22" t="s">
        <v>414</v>
      </c>
      <c r="R3" s="5">
        <v>3</v>
      </c>
      <c r="S3" s="22">
        <v>0</v>
      </c>
      <c r="T3" s="5">
        <f t="shared" ref="T3:T44" si="0">R3/2</f>
        <v>1.5</v>
      </c>
      <c r="U3" s="22" t="s">
        <v>255</v>
      </c>
      <c r="V3" s="22" t="s">
        <v>414</v>
      </c>
      <c r="W3" s="70" t="s">
        <v>23</v>
      </c>
      <c r="X3" s="83" t="s">
        <v>973</v>
      </c>
      <c r="Y3" s="70" t="s">
        <v>25</v>
      </c>
      <c r="Z3" s="31" t="s">
        <v>993</v>
      </c>
      <c r="AA3" s="70" t="s">
        <v>25</v>
      </c>
      <c r="AB3" s="77" t="s">
        <v>590</v>
      </c>
      <c r="AC3" s="70" t="s">
        <v>25</v>
      </c>
      <c r="AD3" s="76" t="s">
        <v>608</v>
      </c>
      <c r="AE3" s="70" t="s">
        <v>23</v>
      </c>
      <c r="AF3" s="76" t="s">
        <v>993</v>
      </c>
      <c r="AG3" s="70" t="s">
        <v>23</v>
      </c>
      <c r="AH3" s="76" t="s">
        <v>993</v>
      </c>
      <c r="AI3" s="70" t="s">
        <v>23</v>
      </c>
      <c r="AJ3" s="77" t="s">
        <v>996</v>
      </c>
      <c r="AK3" s="70" t="s">
        <v>23</v>
      </c>
      <c r="AL3" s="31" t="s">
        <v>996</v>
      </c>
      <c r="AM3" s="70" t="s">
        <v>23</v>
      </c>
      <c r="AN3" s="83" t="s">
        <v>996</v>
      </c>
      <c r="AO3" s="70" t="s">
        <v>25</v>
      </c>
      <c r="AP3" s="77" t="s">
        <v>635</v>
      </c>
      <c r="AQ3" s="70" t="s">
        <v>25</v>
      </c>
      <c r="AR3" s="77" t="s">
        <v>649</v>
      </c>
      <c r="AS3" s="70" t="s">
        <v>23</v>
      </c>
      <c r="AT3" s="77" t="s">
        <v>996</v>
      </c>
      <c r="AU3" s="70" t="s">
        <v>25</v>
      </c>
      <c r="AV3" s="76" t="s">
        <v>663</v>
      </c>
      <c r="AW3" s="70" t="s">
        <v>23</v>
      </c>
      <c r="AX3" s="91" t="s">
        <v>996</v>
      </c>
      <c r="AY3" s="70" t="s">
        <v>23</v>
      </c>
      <c r="AZ3" s="77" t="s">
        <v>996</v>
      </c>
      <c r="BA3" s="70" t="s">
        <v>23</v>
      </c>
      <c r="BB3" s="77" t="s">
        <v>996</v>
      </c>
      <c r="BC3" s="70" t="s">
        <v>23</v>
      </c>
      <c r="BD3" s="76" t="s">
        <v>996</v>
      </c>
      <c r="BE3" s="70" t="s">
        <v>23</v>
      </c>
      <c r="BF3" s="77" t="s">
        <v>996</v>
      </c>
      <c r="BG3" s="70" t="s">
        <v>23</v>
      </c>
      <c r="BH3" s="77" t="s">
        <v>996</v>
      </c>
      <c r="BI3" s="70" t="s">
        <v>25</v>
      </c>
      <c r="BJ3" s="77" t="s">
        <v>687</v>
      </c>
      <c r="BK3" s="70" t="s">
        <v>23</v>
      </c>
      <c r="BL3" s="77" t="s">
        <v>996</v>
      </c>
      <c r="BM3" s="70" t="s">
        <v>23</v>
      </c>
      <c r="BN3" s="77" t="s">
        <v>996</v>
      </c>
      <c r="BO3" s="70" t="s">
        <v>25</v>
      </c>
      <c r="BP3" s="77" t="s">
        <v>706</v>
      </c>
      <c r="BQ3" s="70" t="s">
        <v>25</v>
      </c>
      <c r="BR3" s="76" t="s">
        <v>723</v>
      </c>
      <c r="BS3" s="70" t="s">
        <v>23</v>
      </c>
      <c r="BT3" s="77" t="s">
        <v>996</v>
      </c>
      <c r="BU3" s="70" t="s">
        <v>23</v>
      </c>
      <c r="BV3" s="77" t="s">
        <v>996</v>
      </c>
      <c r="BW3" s="70" t="s">
        <v>23</v>
      </c>
      <c r="BX3" s="77" t="s">
        <v>996</v>
      </c>
      <c r="BY3" s="70" t="s">
        <v>23</v>
      </c>
      <c r="BZ3" s="106" t="s">
        <v>996</v>
      </c>
      <c r="CA3" s="70" t="s">
        <v>23</v>
      </c>
      <c r="CB3" s="77" t="s">
        <v>996</v>
      </c>
      <c r="CC3" s="70" t="s">
        <v>23</v>
      </c>
      <c r="CD3" s="35" t="s">
        <v>996</v>
      </c>
      <c r="CE3" s="70" t="s">
        <v>23</v>
      </c>
      <c r="CF3" s="116" t="s">
        <v>996</v>
      </c>
      <c r="CG3" s="70" t="s">
        <v>23</v>
      </c>
      <c r="CH3" s="77" t="s">
        <v>996</v>
      </c>
      <c r="CI3" s="70" t="s">
        <v>23</v>
      </c>
      <c r="CJ3" s="77" t="s">
        <v>996</v>
      </c>
      <c r="CK3" s="70" t="s">
        <v>23</v>
      </c>
      <c r="CL3" s="77" t="s">
        <v>996</v>
      </c>
      <c r="CM3" s="70" t="s">
        <v>23</v>
      </c>
      <c r="CN3" s="77" t="s">
        <v>996</v>
      </c>
      <c r="CO3" s="70" t="s">
        <v>25</v>
      </c>
      <c r="CP3" s="77" t="s">
        <v>794</v>
      </c>
      <c r="CQ3" s="70" t="s">
        <v>23</v>
      </c>
      <c r="CR3" s="77" t="s">
        <v>996</v>
      </c>
      <c r="CS3" s="70" t="s">
        <v>25</v>
      </c>
      <c r="CT3" s="77" t="s">
        <v>801</v>
      </c>
      <c r="CU3" s="70" t="s">
        <v>23</v>
      </c>
      <c r="CV3" s="77" t="s">
        <v>996</v>
      </c>
      <c r="CW3" s="70" t="s">
        <v>25</v>
      </c>
      <c r="CX3" s="77" t="s">
        <v>818</v>
      </c>
      <c r="CY3" s="70" t="s">
        <v>23</v>
      </c>
      <c r="CZ3" s="77" t="s">
        <v>996</v>
      </c>
      <c r="DA3" s="70" t="s">
        <v>23</v>
      </c>
      <c r="DB3" s="77" t="s">
        <v>996</v>
      </c>
      <c r="DC3" s="70" t="s">
        <v>23</v>
      </c>
      <c r="DD3" s="77" t="s">
        <v>996</v>
      </c>
      <c r="DE3" s="70" t="s">
        <v>25</v>
      </c>
      <c r="DF3" s="77" t="s">
        <v>841</v>
      </c>
      <c r="DG3" s="70" t="s">
        <v>23</v>
      </c>
      <c r="DH3" s="77" t="s">
        <v>996</v>
      </c>
      <c r="DI3" s="70" t="s">
        <v>23</v>
      </c>
      <c r="DJ3" s="77" t="s">
        <v>996</v>
      </c>
      <c r="DK3" s="70" t="s">
        <v>23</v>
      </c>
      <c r="DL3" s="77" t="s">
        <v>996</v>
      </c>
      <c r="DM3" s="70" t="s">
        <v>23</v>
      </c>
      <c r="DN3" s="77" t="s">
        <v>996</v>
      </c>
      <c r="DO3" s="70" t="s">
        <v>23</v>
      </c>
      <c r="DP3" s="77" t="s">
        <v>996</v>
      </c>
      <c r="DQ3" s="70" t="s">
        <v>23</v>
      </c>
      <c r="DR3" s="77" t="s">
        <v>996</v>
      </c>
      <c r="DS3" s="70" t="s">
        <v>23</v>
      </c>
      <c r="DT3" s="77" t="s">
        <v>996</v>
      </c>
      <c r="DU3" s="70" t="s">
        <v>23</v>
      </c>
      <c r="DV3" s="77" t="s">
        <v>996</v>
      </c>
      <c r="DW3" s="70" t="s">
        <v>25</v>
      </c>
      <c r="DX3" s="77" t="s">
        <v>880</v>
      </c>
      <c r="DY3" s="70" t="s">
        <v>25</v>
      </c>
      <c r="DZ3" s="77" t="s">
        <v>890</v>
      </c>
      <c r="EA3" s="70" t="s">
        <v>25</v>
      </c>
      <c r="EB3" s="77" t="s">
        <v>897</v>
      </c>
      <c r="EC3" s="70" t="s">
        <v>23</v>
      </c>
      <c r="ED3" s="76" t="s">
        <v>996</v>
      </c>
      <c r="EE3" s="70" t="s">
        <v>23</v>
      </c>
      <c r="EF3" s="76" t="s">
        <v>996</v>
      </c>
      <c r="EG3" s="70" t="s">
        <v>25</v>
      </c>
      <c r="EH3" s="77" t="s">
        <v>915</v>
      </c>
      <c r="EI3" s="70" t="s">
        <v>23</v>
      </c>
      <c r="EJ3" s="76" t="s">
        <v>996</v>
      </c>
      <c r="EK3" s="70" t="s">
        <v>23</v>
      </c>
      <c r="EL3" s="76" t="s">
        <v>996</v>
      </c>
      <c r="EM3" s="70" t="s">
        <v>23</v>
      </c>
      <c r="EN3" s="76" t="s">
        <v>996</v>
      </c>
      <c r="EO3" s="70" t="s">
        <v>23</v>
      </c>
      <c r="EP3" s="76" t="s">
        <v>996</v>
      </c>
      <c r="EQ3" s="70" t="s">
        <v>23</v>
      </c>
      <c r="ER3" s="76" t="s">
        <v>996</v>
      </c>
      <c r="ES3" s="70" t="s">
        <v>23</v>
      </c>
      <c r="ET3" s="76" t="s">
        <v>996</v>
      </c>
      <c r="EU3" s="70" t="s">
        <v>23</v>
      </c>
      <c r="EV3" s="76" t="s">
        <v>996</v>
      </c>
      <c r="EW3" s="70" t="s">
        <v>25</v>
      </c>
      <c r="EX3" s="77" t="s">
        <v>957</v>
      </c>
      <c r="EY3" s="70" t="s">
        <v>23</v>
      </c>
      <c r="EZ3" s="76" t="s">
        <v>996</v>
      </c>
      <c r="FA3" s="70"/>
      <c r="FB3" s="70"/>
      <c r="FC3" s="77"/>
      <c r="FD3" s="70"/>
      <c r="FE3" s="76"/>
      <c r="FF3" s="70"/>
      <c r="FG3" s="77"/>
    </row>
    <row r="4" spans="1:163" ht="50.1" customHeight="1" thickBot="1" x14ac:dyDescent="0.35">
      <c r="A4" s="29" t="s">
        <v>28</v>
      </c>
      <c r="B4" s="159" t="s">
        <v>519</v>
      </c>
      <c r="C4" s="191" t="str">
        <f>VLOOKUP(A4,Quest_eng_2018!A:C,3,FALSE)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2019?</v>
      </c>
      <c r="D4" s="4" t="s">
        <v>317</v>
      </c>
      <c r="E4" s="22" t="s">
        <v>104</v>
      </c>
      <c r="F4" s="22" t="s">
        <v>105</v>
      </c>
      <c r="G4" s="5">
        <v>4</v>
      </c>
      <c r="H4" s="22" t="s">
        <v>21</v>
      </c>
      <c r="I4" s="22" t="s">
        <v>22</v>
      </c>
      <c r="J4" s="22" t="s">
        <v>23</v>
      </c>
      <c r="K4" s="22" t="s">
        <v>24</v>
      </c>
      <c r="L4" s="22" t="s">
        <v>25</v>
      </c>
      <c r="M4" s="33" t="s">
        <v>26</v>
      </c>
      <c r="N4" s="30" t="s">
        <v>255</v>
      </c>
      <c r="O4" s="30" t="s">
        <v>255</v>
      </c>
      <c r="P4" s="30" t="s">
        <v>414</v>
      </c>
      <c r="Q4" s="30" t="s">
        <v>414</v>
      </c>
      <c r="R4" s="5">
        <v>4</v>
      </c>
      <c r="S4" s="30">
        <v>0</v>
      </c>
      <c r="T4" s="5">
        <f t="shared" si="0"/>
        <v>2</v>
      </c>
      <c r="U4" s="30" t="s">
        <v>255</v>
      </c>
      <c r="V4" s="30" t="s">
        <v>414</v>
      </c>
      <c r="W4" s="70" t="s">
        <v>23</v>
      </c>
      <c r="X4" s="78" t="s">
        <v>973</v>
      </c>
      <c r="Y4" s="70" t="s">
        <v>23</v>
      </c>
      <c r="Z4" s="31" t="s">
        <v>993</v>
      </c>
      <c r="AA4" s="70" t="s">
        <v>25</v>
      </c>
      <c r="AB4" s="83" t="s">
        <v>589</v>
      </c>
      <c r="AC4" s="70" t="s">
        <v>25</v>
      </c>
      <c r="AD4" s="77" t="s">
        <v>608</v>
      </c>
      <c r="AE4" s="70" t="s">
        <v>23</v>
      </c>
      <c r="AF4" s="77" t="s">
        <v>993</v>
      </c>
      <c r="AG4" s="70" t="s">
        <v>23</v>
      </c>
      <c r="AH4" s="77" t="s">
        <v>993</v>
      </c>
      <c r="AI4" s="70" t="s">
        <v>23</v>
      </c>
      <c r="AJ4" s="90" t="s">
        <v>996</v>
      </c>
      <c r="AK4" s="70" t="s">
        <v>23</v>
      </c>
      <c r="AL4" s="31" t="s">
        <v>996</v>
      </c>
      <c r="AM4" s="70" t="s">
        <v>23</v>
      </c>
      <c r="AN4" s="76" t="s">
        <v>996</v>
      </c>
      <c r="AO4" s="70" t="s">
        <v>23</v>
      </c>
      <c r="AP4" s="76" t="s">
        <v>996</v>
      </c>
      <c r="AQ4" s="70" t="s">
        <v>23</v>
      </c>
      <c r="AR4" s="90" t="s">
        <v>996</v>
      </c>
      <c r="AS4" s="70" t="s">
        <v>23</v>
      </c>
      <c r="AT4" s="77" t="s">
        <v>996</v>
      </c>
      <c r="AU4" s="70" t="s">
        <v>23</v>
      </c>
      <c r="AV4" s="77" t="s">
        <v>996</v>
      </c>
      <c r="AW4" s="70" t="s">
        <v>23</v>
      </c>
      <c r="AX4" s="91" t="s">
        <v>996</v>
      </c>
      <c r="AY4" s="70" t="s">
        <v>23</v>
      </c>
      <c r="AZ4" s="76" t="s">
        <v>996</v>
      </c>
      <c r="BA4" s="70" t="s">
        <v>23</v>
      </c>
      <c r="BB4" s="76" t="s">
        <v>996</v>
      </c>
      <c r="BC4" s="70" t="s">
        <v>23</v>
      </c>
      <c r="BD4" s="77" t="s">
        <v>996</v>
      </c>
      <c r="BE4" s="70" t="s">
        <v>23</v>
      </c>
      <c r="BF4" s="76" t="s">
        <v>996</v>
      </c>
      <c r="BG4" s="70" t="s">
        <v>23</v>
      </c>
      <c r="BH4" s="77" t="s">
        <v>996</v>
      </c>
      <c r="BI4" s="70" t="s">
        <v>25</v>
      </c>
      <c r="BJ4" s="77" t="s">
        <v>682</v>
      </c>
      <c r="BK4" s="70" t="s">
        <v>23</v>
      </c>
      <c r="BL4" s="76" t="s">
        <v>996</v>
      </c>
      <c r="BM4" s="70" t="s">
        <v>23</v>
      </c>
      <c r="BN4" s="76" t="s">
        <v>996</v>
      </c>
      <c r="BO4" s="70" t="s">
        <v>23</v>
      </c>
      <c r="BP4" s="77" t="s">
        <v>996</v>
      </c>
      <c r="BQ4" s="70" t="s">
        <v>25</v>
      </c>
      <c r="BR4" s="76" t="s">
        <v>731</v>
      </c>
      <c r="BS4" s="70" t="s">
        <v>23</v>
      </c>
      <c r="BT4" s="77" t="s">
        <v>996</v>
      </c>
      <c r="BU4" s="70" t="s">
        <v>23</v>
      </c>
      <c r="BV4" s="77" t="s">
        <v>996</v>
      </c>
      <c r="BW4" s="70" t="s">
        <v>23</v>
      </c>
      <c r="BX4" s="76" t="s">
        <v>996</v>
      </c>
      <c r="BY4" s="70" t="s">
        <v>23</v>
      </c>
      <c r="BZ4" s="91" t="s">
        <v>996</v>
      </c>
      <c r="CA4" s="70" t="s">
        <v>23</v>
      </c>
      <c r="CB4" s="76" t="s">
        <v>996</v>
      </c>
      <c r="CC4" s="70" t="s">
        <v>23</v>
      </c>
      <c r="CD4" s="112" t="s">
        <v>996</v>
      </c>
      <c r="CE4" s="70" t="s">
        <v>21</v>
      </c>
      <c r="CF4" s="48" t="s">
        <v>763</v>
      </c>
      <c r="CG4" s="70" t="s">
        <v>23</v>
      </c>
      <c r="CH4" s="77" t="s">
        <v>996</v>
      </c>
      <c r="CI4" s="70" t="s">
        <v>23</v>
      </c>
      <c r="CJ4" s="77" t="s">
        <v>996</v>
      </c>
      <c r="CK4" s="70" t="s">
        <v>23</v>
      </c>
      <c r="CL4" s="77" t="s">
        <v>996</v>
      </c>
      <c r="CM4" s="70" t="s">
        <v>23</v>
      </c>
      <c r="CN4" s="77" t="s">
        <v>996</v>
      </c>
      <c r="CO4" s="70" t="s">
        <v>23</v>
      </c>
      <c r="CP4" s="77" t="s">
        <v>996</v>
      </c>
      <c r="CQ4" s="70" t="s">
        <v>23</v>
      </c>
      <c r="CR4" s="77" t="s">
        <v>996</v>
      </c>
      <c r="CS4" s="70" t="s">
        <v>23</v>
      </c>
      <c r="CT4" s="77" t="s">
        <v>996</v>
      </c>
      <c r="CU4" s="70" t="s">
        <v>23</v>
      </c>
      <c r="CV4" s="77" t="s">
        <v>996</v>
      </c>
      <c r="CW4" s="70" t="s">
        <v>23</v>
      </c>
      <c r="CX4" s="77" t="s">
        <v>996</v>
      </c>
      <c r="CY4" s="70" t="s">
        <v>23</v>
      </c>
      <c r="CZ4" s="77" t="s">
        <v>996</v>
      </c>
      <c r="DA4" s="70" t="s">
        <v>23</v>
      </c>
      <c r="DB4" s="77" t="s">
        <v>996</v>
      </c>
      <c r="DC4" s="70" t="s">
        <v>23</v>
      </c>
      <c r="DD4" s="77" t="s">
        <v>996</v>
      </c>
      <c r="DE4" s="70" t="s">
        <v>23</v>
      </c>
      <c r="DF4" s="77" t="s">
        <v>996</v>
      </c>
      <c r="DG4" s="70" t="s">
        <v>23</v>
      </c>
      <c r="DH4" s="77" t="s">
        <v>996</v>
      </c>
      <c r="DI4" s="70" t="s">
        <v>23</v>
      </c>
      <c r="DJ4" s="77" t="s">
        <v>996</v>
      </c>
      <c r="DK4" s="70" t="s">
        <v>23</v>
      </c>
      <c r="DL4" s="77" t="s">
        <v>996</v>
      </c>
      <c r="DM4" s="70" t="s">
        <v>23</v>
      </c>
      <c r="DN4" s="77" t="s">
        <v>996</v>
      </c>
      <c r="DO4" s="70" t="s">
        <v>23</v>
      </c>
      <c r="DP4" s="77" t="s">
        <v>996</v>
      </c>
      <c r="DQ4" s="70" t="s">
        <v>23</v>
      </c>
      <c r="DR4" s="77" t="s">
        <v>996</v>
      </c>
      <c r="DS4" s="70" t="s">
        <v>23</v>
      </c>
      <c r="DT4" s="77" t="s">
        <v>996</v>
      </c>
      <c r="DU4" s="70" t="s">
        <v>23</v>
      </c>
      <c r="DV4" s="77" t="s">
        <v>996</v>
      </c>
      <c r="DW4" s="70" t="s">
        <v>23</v>
      </c>
      <c r="DX4" s="77" t="s">
        <v>996</v>
      </c>
      <c r="DY4" s="70" t="s">
        <v>23</v>
      </c>
      <c r="DZ4" s="77" t="s">
        <v>996</v>
      </c>
      <c r="EA4" s="70" t="s">
        <v>23</v>
      </c>
      <c r="EB4" s="77" t="s">
        <v>996</v>
      </c>
      <c r="EC4" s="70" t="s">
        <v>23</v>
      </c>
      <c r="ED4" s="76" t="s">
        <v>996</v>
      </c>
      <c r="EE4" s="70" t="s">
        <v>23</v>
      </c>
      <c r="EF4" s="76" t="s">
        <v>996</v>
      </c>
      <c r="EG4" s="70" t="s">
        <v>23</v>
      </c>
      <c r="EH4" s="77" t="s">
        <v>996</v>
      </c>
      <c r="EI4" s="70" t="s">
        <v>23</v>
      </c>
      <c r="EJ4" s="76" t="s">
        <v>996</v>
      </c>
      <c r="EK4" s="70" t="s">
        <v>23</v>
      </c>
      <c r="EL4" s="76" t="s">
        <v>996</v>
      </c>
      <c r="EM4" s="70" t="s">
        <v>23</v>
      </c>
      <c r="EN4" s="76" t="s">
        <v>996</v>
      </c>
      <c r="EO4" s="70" t="s">
        <v>23</v>
      </c>
      <c r="EP4" s="76" t="s">
        <v>996</v>
      </c>
      <c r="EQ4" s="70" t="s">
        <v>23</v>
      </c>
      <c r="ER4" s="76" t="s">
        <v>996</v>
      </c>
      <c r="ES4" s="70" t="s">
        <v>23</v>
      </c>
      <c r="ET4" s="76" t="s">
        <v>996</v>
      </c>
      <c r="EU4" s="70" t="s">
        <v>23</v>
      </c>
      <c r="EV4" s="76" t="s">
        <v>996</v>
      </c>
      <c r="EW4" s="70" t="s">
        <v>23</v>
      </c>
      <c r="EX4" s="77" t="s">
        <v>996</v>
      </c>
      <c r="EY4" s="70" t="s">
        <v>23</v>
      </c>
      <c r="EZ4" s="76" t="s">
        <v>996</v>
      </c>
      <c r="FA4" s="70"/>
      <c r="FB4" s="70"/>
      <c r="FC4" s="76"/>
      <c r="FD4" s="70"/>
      <c r="FE4" s="76"/>
      <c r="FF4" s="70"/>
      <c r="FG4" s="77"/>
    </row>
    <row r="5" spans="1:163" ht="50.1" customHeight="1" x14ac:dyDescent="0.3">
      <c r="A5" s="29" t="s">
        <v>29</v>
      </c>
      <c r="B5" s="159" t="s">
        <v>520</v>
      </c>
      <c r="C5" s="191" t="str">
        <f>VLOOKUP(A5,Quest_eng_2018!A:C,3,FALSE)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(2017 - 2019)?</v>
      </c>
      <c r="D5" s="4" t="s">
        <v>317</v>
      </c>
      <c r="E5" s="22" t="s">
        <v>106</v>
      </c>
      <c r="F5" s="22" t="s">
        <v>107</v>
      </c>
      <c r="G5" s="5">
        <v>3</v>
      </c>
      <c r="H5" s="22" t="s">
        <v>21</v>
      </c>
      <c r="I5" s="22" t="s">
        <v>22</v>
      </c>
      <c r="J5" s="22" t="s">
        <v>23</v>
      </c>
      <c r="K5" s="22" t="s">
        <v>24</v>
      </c>
      <c r="L5" s="22" t="s">
        <v>25</v>
      </c>
      <c r="M5" s="33" t="s">
        <v>26</v>
      </c>
      <c r="N5" s="30" t="s">
        <v>255</v>
      </c>
      <c r="O5" s="30" t="s">
        <v>255</v>
      </c>
      <c r="P5" s="30" t="s">
        <v>414</v>
      </c>
      <c r="Q5" s="30" t="s">
        <v>414</v>
      </c>
      <c r="R5" s="5">
        <v>3</v>
      </c>
      <c r="S5" s="30">
        <v>0</v>
      </c>
      <c r="T5" s="5">
        <f t="shared" si="0"/>
        <v>1.5</v>
      </c>
      <c r="U5" s="30" t="s">
        <v>255</v>
      </c>
      <c r="V5" s="30" t="s">
        <v>414</v>
      </c>
      <c r="W5" s="70" t="s">
        <v>23</v>
      </c>
      <c r="X5" s="128" t="s">
        <v>973</v>
      </c>
      <c r="Y5" s="70" t="s">
        <v>25</v>
      </c>
      <c r="Z5" s="31" t="s">
        <v>993</v>
      </c>
      <c r="AA5" s="70" t="s">
        <v>25</v>
      </c>
      <c r="AB5" s="83" t="s">
        <v>590</v>
      </c>
      <c r="AC5" s="70" t="s">
        <v>25</v>
      </c>
      <c r="AD5" s="77" t="s">
        <v>608</v>
      </c>
      <c r="AE5" s="70" t="s">
        <v>25</v>
      </c>
      <c r="AF5" s="77" t="s">
        <v>991</v>
      </c>
      <c r="AG5" s="70" t="s">
        <v>25</v>
      </c>
      <c r="AH5" s="77" t="s">
        <v>990</v>
      </c>
      <c r="AI5" s="70" t="s">
        <v>25</v>
      </c>
      <c r="AJ5" s="90" t="s">
        <v>989</v>
      </c>
      <c r="AK5" s="70" t="s">
        <v>25</v>
      </c>
      <c r="AL5" s="31" t="s">
        <v>988</v>
      </c>
      <c r="AM5" s="70" t="s">
        <v>25</v>
      </c>
      <c r="AN5" s="76" t="s">
        <v>632</v>
      </c>
      <c r="AO5" s="70" t="s">
        <v>25</v>
      </c>
      <c r="AP5" s="76" t="s">
        <v>635</v>
      </c>
      <c r="AQ5" s="70" t="s">
        <v>25</v>
      </c>
      <c r="AR5" s="90" t="s">
        <v>649</v>
      </c>
      <c r="AS5" s="70" t="s">
        <v>25</v>
      </c>
      <c r="AT5" s="77" t="s">
        <v>987</v>
      </c>
      <c r="AU5" s="70" t="s">
        <v>25</v>
      </c>
      <c r="AV5" s="77" t="s">
        <v>663</v>
      </c>
      <c r="AW5" s="70" t="s">
        <v>25</v>
      </c>
      <c r="AX5" s="91" t="s">
        <v>986</v>
      </c>
      <c r="AY5" s="70" t="s">
        <v>25</v>
      </c>
      <c r="AZ5" s="76" t="s">
        <v>985</v>
      </c>
      <c r="BA5" s="70" t="s">
        <v>25</v>
      </c>
      <c r="BB5" s="76" t="s">
        <v>674</v>
      </c>
      <c r="BC5" s="70" t="s">
        <v>25</v>
      </c>
      <c r="BD5" s="77" t="s">
        <v>983</v>
      </c>
      <c r="BE5" s="70" t="s">
        <v>23</v>
      </c>
      <c r="BF5" s="76" t="s">
        <v>996</v>
      </c>
      <c r="BG5" s="70" t="s">
        <v>25</v>
      </c>
      <c r="BH5" s="77" t="s">
        <v>981</v>
      </c>
      <c r="BI5" s="70" t="s">
        <v>25</v>
      </c>
      <c r="BJ5" s="77" t="s">
        <v>980</v>
      </c>
      <c r="BK5" s="70" t="s">
        <v>25</v>
      </c>
      <c r="BL5" s="76" t="s">
        <v>693</v>
      </c>
      <c r="BM5" s="70" t="s">
        <v>25</v>
      </c>
      <c r="BN5" s="76" t="s">
        <v>697</v>
      </c>
      <c r="BO5" s="70" t="s">
        <v>25</v>
      </c>
      <c r="BP5" s="77" t="s">
        <v>706</v>
      </c>
      <c r="BQ5" s="70" t="s">
        <v>25</v>
      </c>
      <c r="BR5" s="76" t="s">
        <v>723</v>
      </c>
      <c r="BS5" s="70" t="s">
        <v>25</v>
      </c>
      <c r="BT5" s="77" t="s">
        <v>977</v>
      </c>
      <c r="BU5" s="70" t="s">
        <v>25</v>
      </c>
      <c r="BV5" s="77" t="s">
        <v>739</v>
      </c>
      <c r="BW5" s="70" t="s">
        <v>23</v>
      </c>
      <c r="BX5" s="76" t="s">
        <v>996</v>
      </c>
      <c r="BY5" s="70" t="s">
        <v>25</v>
      </c>
      <c r="BZ5" s="91" t="s">
        <v>746</v>
      </c>
      <c r="CA5" s="70" t="s">
        <v>23</v>
      </c>
      <c r="CB5" s="76" t="s">
        <v>996</v>
      </c>
      <c r="CC5" s="70" t="s">
        <v>25</v>
      </c>
      <c r="CD5" s="129" t="s">
        <v>976</v>
      </c>
      <c r="CE5" s="70" t="s">
        <v>21</v>
      </c>
      <c r="CF5" s="48" t="s">
        <v>761</v>
      </c>
      <c r="CG5" s="70" t="s">
        <v>25</v>
      </c>
      <c r="CH5" s="77" t="s">
        <v>769</v>
      </c>
      <c r="CI5" s="70" t="s">
        <v>25</v>
      </c>
      <c r="CJ5" s="77" t="s">
        <v>772</v>
      </c>
      <c r="CK5" s="70" t="s">
        <v>23</v>
      </c>
      <c r="CL5" s="77" t="s">
        <v>996</v>
      </c>
      <c r="CM5" s="70" t="s">
        <v>25</v>
      </c>
      <c r="CN5" s="77" t="s">
        <v>784</v>
      </c>
      <c r="CO5" s="70" t="s">
        <v>25</v>
      </c>
      <c r="CP5" s="77" t="s">
        <v>794</v>
      </c>
      <c r="CQ5" s="70" t="s">
        <v>23</v>
      </c>
      <c r="CR5" s="77" t="s">
        <v>996</v>
      </c>
      <c r="CS5" s="70" t="s">
        <v>25</v>
      </c>
      <c r="CT5" s="77" t="s">
        <v>807</v>
      </c>
      <c r="CU5" s="70" t="s">
        <v>23</v>
      </c>
      <c r="CV5" s="77" t="s">
        <v>996</v>
      </c>
      <c r="CW5" s="70" t="s">
        <v>25</v>
      </c>
      <c r="CX5" s="77" t="s">
        <v>818</v>
      </c>
      <c r="CY5" s="70" t="s">
        <v>25</v>
      </c>
      <c r="CZ5" s="77" t="s">
        <v>827</v>
      </c>
      <c r="DA5" s="70" t="s">
        <v>25</v>
      </c>
      <c r="DB5" s="77" t="s">
        <v>832</v>
      </c>
      <c r="DC5" s="70" t="s">
        <v>25</v>
      </c>
      <c r="DD5" s="77" t="s">
        <v>836</v>
      </c>
      <c r="DE5" s="70" t="s">
        <v>25</v>
      </c>
      <c r="DF5" s="77" t="s">
        <v>841</v>
      </c>
      <c r="DG5" s="70" t="s">
        <v>23</v>
      </c>
      <c r="DH5" s="77" t="s">
        <v>996</v>
      </c>
      <c r="DI5" s="70" t="s">
        <v>25</v>
      </c>
      <c r="DJ5" s="77" t="s">
        <v>851</v>
      </c>
      <c r="DK5" s="70" t="s">
        <v>25</v>
      </c>
      <c r="DL5" s="77" t="s">
        <v>853</v>
      </c>
      <c r="DM5" s="70" t="s">
        <v>25</v>
      </c>
      <c r="DN5" s="77" t="s">
        <v>857</v>
      </c>
      <c r="DO5" s="70" t="s">
        <v>25</v>
      </c>
      <c r="DP5" s="77" t="s">
        <v>860</v>
      </c>
      <c r="DQ5" s="70" t="s">
        <v>25</v>
      </c>
      <c r="DR5" s="77" t="s">
        <v>863</v>
      </c>
      <c r="DS5" s="70" t="s">
        <v>25</v>
      </c>
      <c r="DT5" s="77" t="s">
        <v>870</v>
      </c>
      <c r="DU5" s="70" t="s">
        <v>23</v>
      </c>
      <c r="DV5" s="77" t="s">
        <v>996</v>
      </c>
      <c r="DW5" s="70" t="s">
        <v>25</v>
      </c>
      <c r="DX5" s="77" t="s">
        <v>880</v>
      </c>
      <c r="DY5" s="70" t="s">
        <v>25</v>
      </c>
      <c r="DZ5" s="77" t="s">
        <v>887</v>
      </c>
      <c r="EA5" s="70" t="s">
        <v>25</v>
      </c>
      <c r="EB5" s="77" t="s">
        <v>897</v>
      </c>
      <c r="EC5" s="70" t="s">
        <v>23</v>
      </c>
      <c r="ED5" s="76" t="s">
        <v>996</v>
      </c>
      <c r="EE5" s="70" t="s">
        <v>23</v>
      </c>
      <c r="EF5" s="76" t="s">
        <v>996</v>
      </c>
      <c r="EG5" s="70" t="s">
        <v>25</v>
      </c>
      <c r="EH5" s="77" t="s">
        <v>915</v>
      </c>
      <c r="EI5" s="70" t="s">
        <v>23</v>
      </c>
      <c r="EJ5" s="76" t="s">
        <v>996</v>
      </c>
      <c r="EK5" s="70" t="s">
        <v>23</v>
      </c>
      <c r="EL5" s="76" t="s">
        <v>996</v>
      </c>
      <c r="EM5" s="70" t="s">
        <v>23</v>
      </c>
      <c r="EN5" s="76" t="s">
        <v>996</v>
      </c>
      <c r="EO5" s="70" t="s">
        <v>23</v>
      </c>
      <c r="EP5" s="76" t="s">
        <v>996</v>
      </c>
      <c r="EQ5" s="70" t="s">
        <v>23</v>
      </c>
      <c r="ER5" s="76" t="s">
        <v>996</v>
      </c>
      <c r="ES5" s="70" t="s">
        <v>23</v>
      </c>
      <c r="ET5" s="76" t="s">
        <v>996</v>
      </c>
      <c r="EU5" s="70" t="s">
        <v>23</v>
      </c>
      <c r="EV5" s="76" t="s">
        <v>996</v>
      </c>
      <c r="EW5" s="70" t="s">
        <v>25</v>
      </c>
      <c r="EX5" s="77" t="s">
        <v>957</v>
      </c>
      <c r="EY5" s="70" t="s">
        <v>25</v>
      </c>
      <c r="EZ5" s="77" t="s">
        <v>965</v>
      </c>
      <c r="FA5" s="70"/>
      <c r="FB5" s="70"/>
      <c r="FC5" s="76"/>
      <c r="FD5" s="70"/>
      <c r="FE5" s="76"/>
      <c r="FF5" s="70"/>
      <c r="FG5" s="77"/>
    </row>
    <row r="6" spans="1:163" ht="50.1" customHeight="1" x14ac:dyDescent="0.3">
      <c r="A6" s="29" t="s">
        <v>30</v>
      </c>
      <c r="B6" s="159" t="s">
        <v>521</v>
      </c>
      <c r="C6" s="191" t="str">
        <f>VLOOKUP(A6,Quest_eng_2018!A:C,3,FALSE)</f>
        <v>Are the outcomes of inspections/controls and economic-financial audits conducted in 2019 (name of the entity that verified/inspected/audited the enterprise; mentions about the existing/lack of irregularities; the actions undertaken to implement the recommendations) published on the Web page?</v>
      </c>
      <c r="D6" s="4" t="s">
        <v>317</v>
      </c>
      <c r="E6" s="22" t="s">
        <v>108</v>
      </c>
      <c r="F6" s="22" t="s">
        <v>109</v>
      </c>
      <c r="G6" s="5">
        <v>2</v>
      </c>
      <c r="H6" s="22" t="s">
        <v>21</v>
      </c>
      <c r="I6" s="22" t="s">
        <v>22</v>
      </c>
      <c r="J6" s="22" t="s">
        <v>23</v>
      </c>
      <c r="K6" s="22" t="s">
        <v>24</v>
      </c>
      <c r="L6" s="22" t="s">
        <v>25</v>
      </c>
      <c r="M6" s="33" t="s">
        <v>26</v>
      </c>
      <c r="N6" s="22" t="s">
        <v>255</v>
      </c>
      <c r="O6" s="22" t="s">
        <v>255</v>
      </c>
      <c r="P6" s="22" t="s">
        <v>414</v>
      </c>
      <c r="Q6" s="22" t="s">
        <v>414</v>
      </c>
      <c r="R6" s="5">
        <v>2</v>
      </c>
      <c r="S6" s="22">
        <v>0</v>
      </c>
      <c r="T6" s="5">
        <f t="shared" si="0"/>
        <v>1</v>
      </c>
      <c r="U6" s="22" t="s">
        <v>255</v>
      </c>
      <c r="V6" s="22" t="s">
        <v>414</v>
      </c>
      <c r="W6" s="70" t="s">
        <v>23</v>
      </c>
      <c r="X6" s="36" t="s">
        <v>973</v>
      </c>
      <c r="Y6" s="70" t="s">
        <v>23</v>
      </c>
      <c r="Z6" s="49" t="s">
        <v>993</v>
      </c>
      <c r="AA6" s="70" t="s">
        <v>23</v>
      </c>
      <c r="AB6" s="63" t="s">
        <v>993</v>
      </c>
      <c r="AC6" s="70" t="s">
        <v>23</v>
      </c>
      <c r="AD6" s="76" t="s">
        <v>993</v>
      </c>
      <c r="AE6" s="70" t="s">
        <v>23</v>
      </c>
      <c r="AF6" s="76" t="s">
        <v>993</v>
      </c>
      <c r="AG6" s="70" t="s">
        <v>23</v>
      </c>
      <c r="AH6" s="76" t="s">
        <v>993</v>
      </c>
      <c r="AI6" s="70" t="s">
        <v>23</v>
      </c>
      <c r="AJ6" s="90" t="s">
        <v>996</v>
      </c>
      <c r="AK6" s="70" t="s">
        <v>23</v>
      </c>
      <c r="AL6" s="91" t="s">
        <v>996</v>
      </c>
      <c r="AM6" s="70" t="s">
        <v>23</v>
      </c>
      <c r="AN6" s="76" t="s">
        <v>996</v>
      </c>
      <c r="AO6" s="70" t="s">
        <v>23</v>
      </c>
      <c r="AP6" s="76" t="s">
        <v>996</v>
      </c>
      <c r="AQ6" s="70" t="s">
        <v>23</v>
      </c>
      <c r="AR6" s="90" t="s">
        <v>996</v>
      </c>
      <c r="AS6" s="70" t="s">
        <v>23</v>
      </c>
      <c r="AT6" s="76" t="s">
        <v>996</v>
      </c>
      <c r="AU6" s="70" t="s">
        <v>23</v>
      </c>
      <c r="AV6" s="76" t="s">
        <v>996</v>
      </c>
      <c r="AW6" s="70" t="s">
        <v>23</v>
      </c>
      <c r="AX6" s="91" t="s">
        <v>996</v>
      </c>
      <c r="AY6" s="70" t="s">
        <v>23</v>
      </c>
      <c r="AZ6" s="76" t="s">
        <v>996</v>
      </c>
      <c r="BA6" s="70" t="s">
        <v>23</v>
      </c>
      <c r="BB6" s="77" t="s">
        <v>996</v>
      </c>
      <c r="BC6" s="70" t="s">
        <v>23</v>
      </c>
      <c r="BD6" s="76" t="s">
        <v>996</v>
      </c>
      <c r="BE6" s="70" t="s">
        <v>23</v>
      </c>
      <c r="BF6" s="76" t="s">
        <v>996</v>
      </c>
      <c r="BG6" s="70" t="s">
        <v>23</v>
      </c>
      <c r="BH6" s="90" t="s">
        <v>996</v>
      </c>
      <c r="BI6" s="70" t="s">
        <v>23</v>
      </c>
      <c r="BJ6" s="76" t="s">
        <v>996</v>
      </c>
      <c r="BK6" s="70" t="s">
        <v>23</v>
      </c>
      <c r="BL6" s="76" t="s">
        <v>996</v>
      </c>
      <c r="BM6" s="70" t="s">
        <v>23</v>
      </c>
      <c r="BN6" s="76" t="s">
        <v>996</v>
      </c>
      <c r="BO6" s="70" t="s">
        <v>23</v>
      </c>
      <c r="BP6" s="90" t="s">
        <v>996</v>
      </c>
      <c r="BQ6" s="70" t="s">
        <v>23</v>
      </c>
      <c r="BR6" s="76" t="s">
        <v>996</v>
      </c>
      <c r="BS6" s="70" t="s">
        <v>23</v>
      </c>
      <c r="BT6" s="90" t="s">
        <v>996</v>
      </c>
      <c r="BU6" s="70" t="s">
        <v>23</v>
      </c>
      <c r="BV6" s="76" t="s">
        <v>996</v>
      </c>
      <c r="BW6" s="70" t="s">
        <v>23</v>
      </c>
      <c r="BX6" s="76" t="s">
        <v>996</v>
      </c>
      <c r="BY6" s="70" t="s">
        <v>23</v>
      </c>
      <c r="BZ6" s="91" t="s">
        <v>996</v>
      </c>
      <c r="CA6" s="70" t="s">
        <v>23</v>
      </c>
      <c r="CB6" s="76" t="s">
        <v>996</v>
      </c>
      <c r="CC6" s="70" t="s">
        <v>23</v>
      </c>
      <c r="CD6" s="35" t="s">
        <v>996</v>
      </c>
      <c r="CE6" s="70" t="s">
        <v>23</v>
      </c>
      <c r="CF6" s="48" t="s">
        <v>996</v>
      </c>
      <c r="CG6" s="70" t="s">
        <v>23</v>
      </c>
      <c r="CH6" s="77" t="s">
        <v>996</v>
      </c>
      <c r="CI6" s="70" t="s">
        <v>23</v>
      </c>
      <c r="CJ6" s="77" t="s">
        <v>996</v>
      </c>
      <c r="CK6" s="70" t="s">
        <v>23</v>
      </c>
      <c r="CL6" s="77" t="s">
        <v>996</v>
      </c>
      <c r="CM6" s="70" t="s">
        <v>23</v>
      </c>
      <c r="CN6" s="77" t="s">
        <v>996</v>
      </c>
      <c r="CO6" s="70" t="s">
        <v>23</v>
      </c>
      <c r="CP6" s="77" t="s">
        <v>996</v>
      </c>
      <c r="CQ6" s="70" t="s">
        <v>23</v>
      </c>
      <c r="CR6" s="77" t="s">
        <v>996</v>
      </c>
      <c r="CS6" s="70" t="s">
        <v>23</v>
      </c>
      <c r="CT6" s="77" t="s">
        <v>996</v>
      </c>
      <c r="CU6" s="70" t="s">
        <v>23</v>
      </c>
      <c r="CV6" s="77" t="s">
        <v>996</v>
      </c>
      <c r="CW6" s="70" t="s">
        <v>23</v>
      </c>
      <c r="CX6" s="77" t="s">
        <v>996</v>
      </c>
      <c r="CY6" s="70" t="s">
        <v>23</v>
      </c>
      <c r="CZ6" s="76" t="s">
        <v>996</v>
      </c>
      <c r="DA6" s="70" t="s">
        <v>23</v>
      </c>
      <c r="DB6" s="77" t="s">
        <v>996</v>
      </c>
      <c r="DC6" s="70" t="s">
        <v>23</v>
      </c>
      <c r="DD6" s="77" t="s">
        <v>996</v>
      </c>
      <c r="DE6" s="70" t="s">
        <v>23</v>
      </c>
      <c r="DF6" s="76" t="s">
        <v>996</v>
      </c>
      <c r="DG6" s="70" t="s">
        <v>23</v>
      </c>
      <c r="DH6" s="77" t="s">
        <v>996</v>
      </c>
      <c r="DI6" s="70" t="s">
        <v>23</v>
      </c>
      <c r="DJ6" s="77" t="s">
        <v>996</v>
      </c>
      <c r="DK6" s="70" t="s">
        <v>23</v>
      </c>
      <c r="DL6" s="76" t="s">
        <v>996</v>
      </c>
      <c r="DM6" s="70" t="s">
        <v>23</v>
      </c>
      <c r="DN6" s="77" t="s">
        <v>996</v>
      </c>
      <c r="DO6" s="70" t="s">
        <v>23</v>
      </c>
      <c r="DP6" s="77" t="s">
        <v>996</v>
      </c>
      <c r="DQ6" s="70" t="s">
        <v>23</v>
      </c>
      <c r="DR6" s="77" t="s">
        <v>996</v>
      </c>
      <c r="DS6" s="70" t="s">
        <v>23</v>
      </c>
      <c r="DT6" s="77" t="s">
        <v>996</v>
      </c>
      <c r="DU6" s="70" t="s">
        <v>23</v>
      </c>
      <c r="DV6" s="77" t="s">
        <v>996</v>
      </c>
      <c r="DW6" s="70" t="s">
        <v>23</v>
      </c>
      <c r="DX6" s="77" t="s">
        <v>996</v>
      </c>
      <c r="DY6" s="70" t="s">
        <v>23</v>
      </c>
      <c r="DZ6" s="77" t="s">
        <v>996</v>
      </c>
      <c r="EA6" s="70" t="s">
        <v>23</v>
      </c>
      <c r="EB6" s="77" t="s">
        <v>996</v>
      </c>
      <c r="EC6" s="70" t="s">
        <v>23</v>
      </c>
      <c r="ED6" s="76" t="s">
        <v>996</v>
      </c>
      <c r="EE6" s="70" t="s">
        <v>23</v>
      </c>
      <c r="EF6" s="76" t="s">
        <v>996</v>
      </c>
      <c r="EG6" s="70" t="s">
        <v>23</v>
      </c>
      <c r="EH6" s="77" t="s">
        <v>996</v>
      </c>
      <c r="EI6" s="70" t="s">
        <v>623</v>
      </c>
      <c r="EJ6" s="76" t="s">
        <v>996</v>
      </c>
      <c r="EK6" s="70" t="s">
        <v>23</v>
      </c>
      <c r="EL6" s="76" t="s">
        <v>996</v>
      </c>
      <c r="EM6" s="70" t="s">
        <v>23</v>
      </c>
      <c r="EN6" s="76" t="s">
        <v>996</v>
      </c>
      <c r="EO6" s="70" t="s">
        <v>23</v>
      </c>
      <c r="EP6" s="76" t="s">
        <v>996</v>
      </c>
      <c r="EQ6" s="70" t="s">
        <v>23</v>
      </c>
      <c r="ER6" s="76" t="s">
        <v>996</v>
      </c>
      <c r="ES6" s="70" t="s">
        <v>23</v>
      </c>
      <c r="ET6" s="76" t="s">
        <v>996</v>
      </c>
      <c r="EU6" s="70" t="s">
        <v>23</v>
      </c>
      <c r="EV6" s="76" t="s">
        <v>996</v>
      </c>
      <c r="EW6" s="70" t="s">
        <v>23</v>
      </c>
      <c r="EX6" s="77" t="s">
        <v>996</v>
      </c>
      <c r="EY6" s="70" t="s">
        <v>23</v>
      </c>
      <c r="EZ6" s="77" t="s">
        <v>996</v>
      </c>
      <c r="FA6" s="70"/>
      <c r="FB6" s="70"/>
      <c r="FC6" s="76"/>
      <c r="FD6" s="70"/>
      <c r="FE6" s="76"/>
      <c r="FF6" s="70"/>
      <c r="FG6" s="77"/>
    </row>
    <row r="7" spans="1:163" ht="50.1" customHeight="1" x14ac:dyDescent="0.3">
      <c r="A7" s="29" t="s">
        <v>31</v>
      </c>
      <c r="B7" s="159" t="s">
        <v>74</v>
      </c>
      <c r="C7" s="191" t="str">
        <f>VLOOKUP(A7,Quest_eng_2018!A:C,3,FALSE)</f>
        <v>Is there any information on enterprise share capital published on the Web page?</v>
      </c>
      <c r="D7" s="4" t="s">
        <v>317</v>
      </c>
      <c r="E7" s="22" t="s">
        <v>110</v>
      </c>
      <c r="F7" s="22" t="s">
        <v>111</v>
      </c>
      <c r="G7" s="5">
        <v>1</v>
      </c>
      <c r="H7" s="22" t="s">
        <v>21</v>
      </c>
      <c r="I7" s="22" t="s">
        <v>22</v>
      </c>
      <c r="J7" s="22" t="s">
        <v>23</v>
      </c>
      <c r="K7" s="22" t="s">
        <v>24</v>
      </c>
      <c r="L7" s="22" t="s">
        <v>25</v>
      </c>
      <c r="M7" s="33" t="s">
        <v>26</v>
      </c>
      <c r="N7" s="22" t="s">
        <v>255</v>
      </c>
      <c r="O7" s="22" t="s">
        <v>255</v>
      </c>
      <c r="P7" s="22" t="s">
        <v>414</v>
      </c>
      <c r="Q7" s="22" t="s">
        <v>414</v>
      </c>
      <c r="R7" s="5">
        <v>1</v>
      </c>
      <c r="S7" s="22">
        <v>0</v>
      </c>
      <c r="T7" s="5">
        <f t="shared" si="0"/>
        <v>0.5</v>
      </c>
      <c r="U7" s="22" t="s">
        <v>255</v>
      </c>
      <c r="V7" s="22" t="s">
        <v>414</v>
      </c>
      <c r="W7" s="70" t="s">
        <v>23</v>
      </c>
      <c r="X7" s="32" t="s">
        <v>973</v>
      </c>
      <c r="Y7" s="70" t="s">
        <v>21</v>
      </c>
      <c r="Z7" s="48" t="s">
        <v>584</v>
      </c>
      <c r="AA7" s="70" t="s">
        <v>21</v>
      </c>
      <c r="AB7" s="77" t="s">
        <v>589</v>
      </c>
      <c r="AC7" s="70" t="s">
        <v>21</v>
      </c>
      <c r="AD7" s="77" t="s">
        <v>608</v>
      </c>
      <c r="AE7" s="70" t="s">
        <v>25</v>
      </c>
      <c r="AF7" s="77" t="s">
        <v>722</v>
      </c>
      <c r="AG7" s="70" t="s">
        <v>25</v>
      </c>
      <c r="AH7" s="76" t="s">
        <v>721</v>
      </c>
      <c r="AI7" s="70" t="s">
        <v>25</v>
      </c>
      <c r="AJ7" s="90" t="s">
        <v>720</v>
      </c>
      <c r="AK7" s="70" t="s">
        <v>25</v>
      </c>
      <c r="AL7" s="31" t="s">
        <v>719</v>
      </c>
      <c r="AM7" s="70" t="s">
        <v>25</v>
      </c>
      <c r="AN7" s="83" t="s">
        <v>718</v>
      </c>
      <c r="AO7" s="70" t="s">
        <v>25</v>
      </c>
      <c r="AP7" s="83" t="s">
        <v>717</v>
      </c>
      <c r="AQ7" s="70" t="s">
        <v>25</v>
      </c>
      <c r="AR7" s="90" t="s">
        <v>716</v>
      </c>
      <c r="AS7" s="70" t="s">
        <v>25</v>
      </c>
      <c r="AT7" s="77" t="s">
        <v>715</v>
      </c>
      <c r="AU7" s="70" t="s">
        <v>25</v>
      </c>
      <c r="AV7" s="77" t="s">
        <v>714</v>
      </c>
      <c r="AW7" s="70" t="s">
        <v>25</v>
      </c>
      <c r="AX7" s="106" t="s">
        <v>713</v>
      </c>
      <c r="AY7" s="70" t="s">
        <v>25</v>
      </c>
      <c r="AZ7" s="76" t="s">
        <v>712</v>
      </c>
      <c r="BA7" s="70" t="s">
        <v>25</v>
      </c>
      <c r="BB7" s="76" t="s">
        <v>711</v>
      </c>
      <c r="BC7" s="70" t="s">
        <v>25</v>
      </c>
      <c r="BD7" s="76" t="s">
        <v>984</v>
      </c>
      <c r="BE7" s="70" t="s">
        <v>25</v>
      </c>
      <c r="BF7" s="76" t="s">
        <v>710</v>
      </c>
      <c r="BG7" s="70" t="s">
        <v>25</v>
      </c>
      <c r="BH7" s="77" t="s">
        <v>982</v>
      </c>
      <c r="BI7" s="70" t="s">
        <v>21</v>
      </c>
      <c r="BJ7" s="76" t="s">
        <v>679</v>
      </c>
      <c r="BK7" s="70" t="s">
        <v>25</v>
      </c>
      <c r="BL7" s="76" t="s">
        <v>979</v>
      </c>
      <c r="BM7" s="70" t="s">
        <v>25</v>
      </c>
      <c r="BN7" s="76" t="s">
        <v>709</v>
      </c>
      <c r="BO7" s="70" t="s">
        <v>25</v>
      </c>
      <c r="BP7" s="90" t="s">
        <v>705</v>
      </c>
      <c r="BQ7" s="70" t="s">
        <v>21</v>
      </c>
      <c r="BR7" s="76" t="s">
        <v>730</v>
      </c>
      <c r="BS7" s="70" t="s">
        <v>25</v>
      </c>
      <c r="BT7" s="77" t="s">
        <v>736</v>
      </c>
      <c r="BU7" s="70" t="s">
        <v>25</v>
      </c>
      <c r="BV7" s="76" t="s">
        <v>741</v>
      </c>
      <c r="BW7" s="70" t="s">
        <v>23</v>
      </c>
      <c r="BX7" s="76" t="s">
        <v>996</v>
      </c>
      <c r="BY7" s="70" t="s">
        <v>25</v>
      </c>
      <c r="BZ7" s="91" t="s">
        <v>747</v>
      </c>
      <c r="CA7" s="70" t="s">
        <v>25</v>
      </c>
      <c r="CB7" s="76" t="s">
        <v>992</v>
      </c>
      <c r="CC7" s="70" t="s">
        <v>25</v>
      </c>
      <c r="CD7" s="35" t="s">
        <v>750</v>
      </c>
      <c r="CE7" s="70" t="s">
        <v>21</v>
      </c>
      <c r="CF7" s="48" t="s">
        <v>762</v>
      </c>
      <c r="CG7" s="70" t="s">
        <v>25</v>
      </c>
      <c r="CH7" s="77" t="s">
        <v>768</v>
      </c>
      <c r="CI7" s="70" t="s">
        <v>25</v>
      </c>
      <c r="CJ7" s="77" t="s">
        <v>776</v>
      </c>
      <c r="CK7" s="70" t="s">
        <v>23</v>
      </c>
      <c r="CL7" s="77" t="s">
        <v>996</v>
      </c>
      <c r="CM7" s="70" t="s">
        <v>21</v>
      </c>
      <c r="CN7" s="76" t="s">
        <v>782</v>
      </c>
      <c r="CO7" s="70" t="s">
        <v>25</v>
      </c>
      <c r="CP7" s="77" t="s">
        <v>793</v>
      </c>
      <c r="CQ7" s="70" t="s">
        <v>23</v>
      </c>
      <c r="CR7" s="77" t="s">
        <v>996</v>
      </c>
      <c r="CS7" s="70" t="s">
        <v>25</v>
      </c>
      <c r="CT7" s="76" t="s">
        <v>805</v>
      </c>
      <c r="CU7" s="70" t="s">
        <v>23</v>
      </c>
      <c r="CV7" s="76" t="s">
        <v>996</v>
      </c>
      <c r="CW7" s="70" t="s">
        <v>25</v>
      </c>
      <c r="CX7" s="76" t="s">
        <v>819</v>
      </c>
      <c r="CY7" s="70" t="s">
        <v>25</v>
      </c>
      <c r="CZ7" s="76" t="s">
        <v>826</v>
      </c>
      <c r="DA7" s="70" t="s">
        <v>25</v>
      </c>
      <c r="DB7" s="125" t="s">
        <v>831</v>
      </c>
      <c r="DC7" s="70" t="s">
        <v>25</v>
      </c>
      <c r="DD7" s="77" t="s">
        <v>837</v>
      </c>
      <c r="DE7" s="70" t="s">
        <v>25</v>
      </c>
      <c r="DF7" s="76" t="s">
        <v>843</v>
      </c>
      <c r="DG7" s="70" t="s">
        <v>23</v>
      </c>
      <c r="DH7" s="77" t="s">
        <v>996</v>
      </c>
      <c r="DI7" s="70" t="s">
        <v>25</v>
      </c>
      <c r="DJ7" s="76" t="s">
        <v>850</v>
      </c>
      <c r="DK7" s="70" t="s">
        <v>25</v>
      </c>
      <c r="DL7" s="76" t="s">
        <v>854</v>
      </c>
      <c r="DM7" s="70" t="s">
        <v>21</v>
      </c>
      <c r="DN7" s="76" t="s">
        <v>856</v>
      </c>
      <c r="DO7" s="70" t="s">
        <v>25</v>
      </c>
      <c r="DP7" s="76" t="s">
        <v>859</v>
      </c>
      <c r="DQ7" s="70" t="s">
        <v>25</v>
      </c>
      <c r="DR7" s="76" t="s">
        <v>864</v>
      </c>
      <c r="DS7" s="70" t="s">
        <v>25</v>
      </c>
      <c r="DT7" s="76" t="s">
        <v>869</v>
      </c>
      <c r="DU7" s="70" t="s">
        <v>23</v>
      </c>
      <c r="DV7" s="76" t="s">
        <v>996</v>
      </c>
      <c r="DW7" s="70" t="s">
        <v>25</v>
      </c>
      <c r="DX7" s="76" t="s">
        <v>883</v>
      </c>
      <c r="DY7" s="70" t="s">
        <v>25</v>
      </c>
      <c r="DZ7" s="76" t="s">
        <v>888</v>
      </c>
      <c r="EA7" s="70" t="s">
        <v>21</v>
      </c>
      <c r="EB7" s="76" t="s">
        <v>895</v>
      </c>
      <c r="EC7" s="70" t="s">
        <v>23</v>
      </c>
      <c r="ED7" s="76" t="s">
        <v>996</v>
      </c>
      <c r="EE7" s="70" t="s">
        <v>21</v>
      </c>
      <c r="EF7" s="76" t="s">
        <v>905</v>
      </c>
      <c r="EG7" s="70" t="s">
        <v>25</v>
      </c>
      <c r="EH7" s="76" t="s">
        <v>916</v>
      </c>
      <c r="EI7" s="70" t="s">
        <v>23</v>
      </c>
      <c r="EJ7" s="76" t="s">
        <v>996</v>
      </c>
      <c r="EK7" s="70" t="s">
        <v>23</v>
      </c>
      <c r="EL7" s="76" t="s">
        <v>996</v>
      </c>
      <c r="EM7" s="70" t="s">
        <v>23</v>
      </c>
      <c r="EN7" s="76" t="s">
        <v>996</v>
      </c>
      <c r="EO7" s="70" t="s">
        <v>23</v>
      </c>
      <c r="EP7" s="76" t="s">
        <v>996</v>
      </c>
      <c r="EQ7" s="70" t="s">
        <v>23</v>
      </c>
      <c r="ER7" s="76" t="s">
        <v>996</v>
      </c>
      <c r="ES7" s="70" t="s">
        <v>23</v>
      </c>
      <c r="ET7" s="76" t="s">
        <v>996</v>
      </c>
      <c r="EU7" s="70" t="s">
        <v>23</v>
      </c>
      <c r="EV7" s="76" t="s">
        <v>996</v>
      </c>
      <c r="EW7" s="70" t="s">
        <v>23</v>
      </c>
      <c r="EX7" s="77" t="s">
        <v>996</v>
      </c>
      <c r="EY7" s="70" t="s">
        <v>25</v>
      </c>
      <c r="EZ7" s="76" t="s">
        <v>966</v>
      </c>
      <c r="FA7" s="70"/>
      <c r="FB7" s="70"/>
      <c r="FC7" s="77"/>
      <c r="FD7" s="70"/>
      <c r="FE7" s="76"/>
      <c r="FF7" s="70"/>
      <c r="FG7" s="77"/>
    </row>
    <row r="8" spans="1:163" ht="50.1" customHeight="1" x14ac:dyDescent="0.3">
      <c r="A8" s="29" t="s">
        <v>32</v>
      </c>
      <c r="B8" s="159" t="s">
        <v>522</v>
      </c>
      <c r="C8" s="191" t="str">
        <f>VLOOKUP(A8,Quest_eng_2018!A:C,3,FALSE)</f>
        <v>Is there any information on loans/credits contracted by the enterprise in 2019 available on the Web page?</v>
      </c>
      <c r="D8" s="4" t="s">
        <v>317</v>
      </c>
      <c r="E8" s="22" t="s">
        <v>248</v>
      </c>
      <c r="F8" s="22" t="s">
        <v>249</v>
      </c>
      <c r="G8" s="5">
        <v>2</v>
      </c>
      <c r="H8" s="22" t="s">
        <v>21</v>
      </c>
      <c r="I8" s="22" t="s">
        <v>22</v>
      </c>
      <c r="J8" s="22" t="s">
        <v>23</v>
      </c>
      <c r="K8" s="22" t="s">
        <v>24</v>
      </c>
      <c r="L8" s="22" t="s">
        <v>25</v>
      </c>
      <c r="M8" s="22" t="s">
        <v>26</v>
      </c>
      <c r="N8" s="22" t="s">
        <v>255</v>
      </c>
      <c r="O8" s="22" t="s">
        <v>255</v>
      </c>
      <c r="P8" s="22" t="s">
        <v>414</v>
      </c>
      <c r="Q8" s="22" t="s">
        <v>414</v>
      </c>
      <c r="R8" s="5">
        <v>2</v>
      </c>
      <c r="S8" s="22">
        <v>0</v>
      </c>
      <c r="T8" s="5">
        <f t="shared" si="0"/>
        <v>1</v>
      </c>
      <c r="U8" s="22" t="s">
        <v>255</v>
      </c>
      <c r="V8" s="22" t="s">
        <v>414</v>
      </c>
      <c r="W8" s="70" t="s">
        <v>23</v>
      </c>
      <c r="X8" s="36" t="s">
        <v>973</v>
      </c>
      <c r="Y8" s="70" t="s">
        <v>23</v>
      </c>
      <c r="Z8" s="48" t="s">
        <v>993</v>
      </c>
      <c r="AA8" s="70" t="s">
        <v>25</v>
      </c>
      <c r="AB8" s="76" t="s">
        <v>589</v>
      </c>
      <c r="AC8" s="70" t="s">
        <v>23</v>
      </c>
      <c r="AD8" s="76" t="s">
        <v>993</v>
      </c>
      <c r="AE8" s="70" t="s">
        <v>23</v>
      </c>
      <c r="AF8" s="77" t="s">
        <v>993</v>
      </c>
      <c r="AG8" s="70" t="s">
        <v>23</v>
      </c>
      <c r="AH8" s="76" t="s">
        <v>993</v>
      </c>
      <c r="AI8" s="70" t="s">
        <v>23</v>
      </c>
      <c r="AJ8" s="90" t="s">
        <v>996</v>
      </c>
      <c r="AK8" s="70" t="s">
        <v>23</v>
      </c>
      <c r="AL8" s="91" t="s">
        <v>996</v>
      </c>
      <c r="AM8" s="70" t="s">
        <v>23</v>
      </c>
      <c r="AN8" s="76" t="s">
        <v>996</v>
      </c>
      <c r="AO8" s="70" t="s">
        <v>23</v>
      </c>
      <c r="AP8" s="76" t="s">
        <v>996</v>
      </c>
      <c r="AQ8" s="70" t="s">
        <v>23</v>
      </c>
      <c r="AR8" s="90" t="s">
        <v>996</v>
      </c>
      <c r="AS8" s="70" t="s">
        <v>23</v>
      </c>
      <c r="AT8" s="77" t="s">
        <v>996</v>
      </c>
      <c r="AU8" s="70" t="s">
        <v>23</v>
      </c>
      <c r="AV8" s="76" t="s">
        <v>996</v>
      </c>
      <c r="AW8" s="70" t="s">
        <v>23</v>
      </c>
      <c r="AX8" s="91" t="s">
        <v>996</v>
      </c>
      <c r="AY8" s="70" t="s">
        <v>23</v>
      </c>
      <c r="AZ8" s="76" t="s">
        <v>996</v>
      </c>
      <c r="BA8" s="70" t="s">
        <v>23</v>
      </c>
      <c r="BB8" s="76" t="s">
        <v>996</v>
      </c>
      <c r="BC8" s="70" t="s">
        <v>23</v>
      </c>
      <c r="BD8" s="76" t="s">
        <v>996</v>
      </c>
      <c r="BE8" s="70" t="s">
        <v>23</v>
      </c>
      <c r="BF8" s="77" t="s">
        <v>996</v>
      </c>
      <c r="BG8" s="70" t="s">
        <v>23</v>
      </c>
      <c r="BH8" s="90" t="s">
        <v>996</v>
      </c>
      <c r="BI8" s="70" t="s">
        <v>23</v>
      </c>
      <c r="BJ8" s="76" t="s">
        <v>996</v>
      </c>
      <c r="BK8" s="70" t="s">
        <v>23</v>
      </c>
      <c r="BL8" s="76" t="s">
        <v>996</v>
      </c>
      <c r="BM8" s="70" t="s">
        <v>23</v>
      </c>
      <c r="BN8" s="76" t="s">
        <v>996</v>
      </c>
      <c r="BO8" s="70" t="s">
        <v>23</v>
      </c>
      <c r="BP8" s="90" t="s">
        <v>996</v>
      </c>
      <c r="BQ8" s="70" t="s">
        <v>23</v>
      </c>
      <c r="BR8" s="76" t="s">
        <v>996</v>
      </c>
      <c r="BS8" s="70" t="s">
        <v>23</v>
      </c>
      <c r="BT8" s="90" t="s">
        <v>996</v>
      </c>
      <c r="BU8" s="70" t="s">
        <v>23</v>
      </c>
      <c r="BV8" s="76" t="s">
        <v>996</v>
      </c>
      <c r="BW8" s="70" t="s">
        <v>23</v>
      </c>
      <c r="BX8" s="76" t="s">
        <v>996</v>
      </c>
      <c r="BY8" s="70" t="s">
        <v>23</v>
      </c>
      <c r="BZ8" s="91" t="s">
        <v>996</v>
      </c>
      <c r="CA8" s="70" t="s">
        <v>23</v>
      </c>
      <c r="CB8" s="76" t="s">
        <v>996</v>
      </c>
      <c r="CC8" s="70" t="s">
        <v>23</v>
      </c>
      <c r="CD8" s="90" t="s">
        <v>996</v>
      </c>
      <c r="CE8" s="70" t="s">
        <v>21</v>
      </c>
      <c r="CF8" s="48" t="s">
        <v>765</v>
      </c>
      <c r="CG8" s="70" t="s">
        <v>23</v>
      </c>
      <c r="CH8" s="76" t="s">
        <v>996</v>
      </c>
      <c r="CI8" s="70" t="s">
        <v>23</v>
      </c>
      <c r="CJ8" s="76" t="s">
        <v>996</v>
      </c>
      <c r="CK8" s="70" t="s">
        <v>23</v>
      </c>
      <c r="CL8" s="77" t="s">
        <v>996</v>
      </c>
      <c r="CM8" s="70" t="s">
        <v>23</v>
      </c>
      <c r="CN8" s="76" t="s">
        <v>996</v>
      </c>
      <c r="CO8" s="70" t="s">
        <v>23</v>
      </c>
      <c r="CP8" s="76" t="s">
        <v>996</v>
      </c>
      <c r="CQ8" s="70" t="s">
        <v>23</v>
      </c>
      <c r="CR8" s="76" t="s">
        <v>996</v>
      </c>
      <c r="CS8" s="70" t="s">
        <v>23</v>
      </c>
      <c r="CT8" s="76" t="s">
        <v>996</v>
      </c>
      <c r="CU8" s="70" t="s">
        <v>23</v>
      </c>
      <c r="CV8" s="76" t="s">
        <v>996</v>
      </c>
      <c r="CW8" s="70" t="s">
        <v>23</v>
      </c>
      <c r="CX8" s="76" t="s">
        <v>996</v>
      </c>
      <c r="CY8" s="70" t="s">
        <v>23</v>
      </c>
      <c r="CZ8" s="76" t="s">
        <v>996</v>
      </c>
      <c r="DA8" s="70" t="s">
        <v>23</v>
      </c>
      <c r="DB8" s="125" t="s">
        <v>996</v>
      </c>
      <c r="DC8" s="70" t="s">
        <v>23</v>
      </c>
      <c r="DD8" s="76" t="s">
        <v>996</v>
      </c>
      <c r="DE8" s="70" t="s">
        <v>23</v>
      </c>
      <c r="DF8" s="76" t="s">
        <v>996</v>
      </c>
      <c r="DG8" s="70" t="s">
        <v>23</v>
      </c>
      <c r="DH8" s="76" t="s">
        <v>996</v>
      </c>
      <c r="DI8" s="70" t="s">
        <v>23</v>
      </c>
      <c r="DJ8" s="76" t="s">
        <v>996</v>
      </c>
      <c r="DK8" s="70" t="s">
        <v>23</v>
      </c>
      <c r="DL8" s="76" t="s">
        <v>996</v>
      </c>
      <c r="DM8" s="70" t="s">
        <v>23</v>
      </c>
      <c r="DN8" s="76" t="s">
        <v>996</v>
      </c>
      <c r="DO8" s="70" t="s">
        <v>23</v>
      </c>
      <c r="DP8" s="76" t="s">
        <v>996</v>
      </c>
      <c r="DQ8" s="70" t="s">
        <v>23</v>
      </c>
      <c r="DR8" s="76" t="s">
        <v>996</v>
      </c>
      <c r="DS8" s="70" t="s">
        <v>23</v>
      </c>
      <c r="DT8" s="76" t="s">
        <v>996</v>
      </c>
      <c r="DU8" s="70" t="s">
        <v>23</v>
      </c>
      <c r="DV8" s="76" t="s">
        <v>996</v>
      </c>
      <c r="DW8" s="70" t="s">
        <v>23</v>
      </c>
      <c r="DX8" s="76" t="s">
        <v>996</v>
      </c>
      <c r="DY8" s="70" t="s">
        <v>23</v>
      </c>
      <c r="DZ8" s="76" t="s">
        <v>996</v>
      </c>
      <c r="EA8" s="70" t="s">
        <v>23</v>
      </c>
      <c r="EB8" s="76" t="s">
        <v>996</v>
      </c>
      <c r="EC8" s="70" t="s">
        <v>23</v>
      </c>
      <c r="ED8" s="76" t="s">
        <v>996</v>
      </c>
      <c r="EE8" s="70" t="s">
        <v>23</v>
      </c>
      <c r="EF8" s="76" t="s">
        <v>996</v>
      </c>
      <c r="EG8" s="70" t="s">
        <v>23</v>
      </c>
      <c r="EH8" s="76" t="s">
        <v>996</v>
      </c>
      <c r="EI8" s="70" t="s">
        <v>23</v>
      </c>
      <c r="EJ8" s="76" t="s">
        <v>996</v>
      </c>
      <c r="EK8" s="70" t="s">
        <v>23</v>
      </c>
      <c r="EL8" s="76" t="s">
        <v>996</v>
      </c>
      <c r="EM8" s="70" t="s">
        <v>23</v>
      </c>
      <c r="EN8" s="76" t="s">
        <v>996</v>
      </c>
      <c r="EO8" s="70" t="s">
        <v>23</v>
      </c>
      <c r="EP8" s="76" t="s">
        <v>996</v>
      </c>
      <c r="EQ8" s="70" t="s">
        <v>23</v>
      </c>
      <c r="ER8" s="76" t="s">
        <v>996</v>
      </c>
      <c r="ES8" s="70" t="s">
        <v>23</v>
      </c>
      <c r="ET8" s="76" t="s">
        <v>996</v>
      </c>
      <c r="EU8" s="70" t="s">
        <v>23</v>
      </c>
      <c r="EV8" s="76" t="s">
        <v>996</v>
      </c>
      <c r="EW8" s="70" t="s">
        <v>23</v>
      </c>
      <c r="EX8" s="77" t="s">
        <v>996</v>
      </c>
      <c r="EY8" s="70" t="s">
        <v>23</v>
      </c>
      <c r="EZ8" s="76" t="s">
        <v>996</v>
      </c>
      <c r="FA8" s="70"/>
      <c r="FB8" s="70"/>
      <c r="FC8" s="76"/>
      <c r="FD8" s="70"/>
      <c r="FE8" s="76"/>
      <c r="FF8" s="70"/>
      <c r="FG8" s="76"/>
    </row>
    <row r="9" spans="1:163" ht="50.1" customHeight="1" x14ac:dyDescent="0.3">
      <c r="A9" s="10" t="s">
        <v>33</v>
      </c>
      <c r="B9" s="160" t="s">
        <v>76</v>
      </c>
      <c r="C9" s="164" t="str">
        <f>VLOOKUP(A9,Quest_eng_2018!A:C,3,FALSE)</f>
        <v>Does the enterprise have a Web page?</v>
      </c>
      <c r="D9" s="14" t="s">
        <v>319</v>
      </c>
      <c r="E9" s="2" t="s">
        <v>118</v>
      </c>
      <c r="F9" s="2" t="s">
        <v>119</v>
      </c>
      <c r="G9" s="6">
        <v>3</v>
      </c>
      <c r="H9" s="2" t="s">
        <v>21</v>
      </c>
      <c r="I9" s="2" t="s">
        <v>22</v>
      </c>
      <c r="J9" s="2" t="s">
        <v>23</v>
      </c>
      <c r="K9" s="2" t="s">
        <v>24</v>
      </c>
      <c r="L9" s="2" t="s">
        <v>25</v>
      </c>
      <c r="M9" s="2" t="s">
        <v>26</v>
      </c>
      <c r="N9" s="2" t="s">
        <v>255</v>
      </c>
      <c r="O9" s="2" t="s">
        <v>255</v>
      </c>
      <c r="P9" s="2" t="s">
        <v>414</v>
      </c>
      <c r="Q9" s="2" t="s">
        <v>414</v>
      </c>
      <c r="R9" s="6">
        <v>3</v>
      </c>
      <c r="S9" s="2">
        <v>0</v>
      </c>
      <c r="T9" s="6">
        <f t="shared" si="0"/>
        <v>1.5</v>
      </c>
      <c r="U9" s="2" t="s">
        <v>255</v>
      </c>
      <c r="V9" s="2" t="s">
        <v>414</v>
      </c>
      <c r="W9" s="70" t="s">
        <v>23</v>
      </c>
      <c r="X9" s="69" t="s">
        <v>973</v>
      </c>
      <c r="Y9" s="70" t="s">
        <v>21</v>
      </c>
      <c r="Z9" s="71" t="s">
        <v>585</v>
      </c>
      <c r="AA9" s="70" t="s">
        <v>21</v>
      </c>
      <c r="AB9" s="72" t="s">
        <v>591</v>
      </c>
      <c r="AC9" s="70" t="s">
        <v>21</v>
      </c>
      <c r="AD9" s="72" t="s">
        <v>610</v>
      </c>
      <c r="AE9" s="70" t="s">
        <v>21</v>
      </c>
      <c r="AF9" s="72" t="s">
        <v>613</v>
      </c>
      <c r="AG9" s="70" t="s">
        <v>21</v>
      </c>
      <c r="AH9" s="72" t="s">
        <v>615</v>
      </c>
      <c r="AI9" s="70" t="s">
        <v>23</v>
      </c>
      <c r="AJ9" s="81" t="s">
        <v>996</v>
      </c>
      <c r="AK9" s="70" t="s">
        <v>23</v>
      </c>
      <c r="AL9" s="92" t="s">
        <v>996</v>
      </c>
      <c r="AM9" s="70" t="s">
        <v>21</v>
      </c>
      <c r="AN9" s="72" t="s">
        <v>625</v>
      </c>
      <c r="AO9" s="70" t="s">
        <v>21</v>
      </c>
      <c r="AP9" s="85" t="s">
        <v>634</v>
      </c>
      <c r="AQ9" s="70" t="s">
        <v>21</v>
      </c>
      <c r="AR9" s="72" t="s">
        <v>653</v>
      </c>
      <c r="AS9" s="70" t="s">
        <v>23</v>
      </c>
      <c r="AT9" s="72" t="s">
        <v>996</v>
      </c>
      <c r="AU9" s="70" t="s">
        <v>21</v>
      </c>
      <c r="AV9" s="85" t="s">
        <v>666</v>
      </c>
      <c r="AW9" s="70" t="s">
        <v>23</v>
      </c>
      <c r="AX9" s="93" t="s">
        <v>996</v>
      </c>
      <c r="AY9" s="70" t="s">
        <v>23</v>
      </c>
      <c r="AZ9" s="85" t="s">
        <v>996</v>
      </c>
      <c r="BA9" s="70" t="s">
        <v>21</v>
      </c>
      <c r="BB9" s="72" t="s">
        <v>671</v>
      </c>
      <c r="BC9" s="70" t="s">
        <v>23</v>
      </c>
      <c r="BD9" s="72" t="s">
        <v>996</v>
      </c>
      <c r="BE9" s="70" t="s">
        <v>23</v>
      </c>
      <c r="BF9" s="72" t="s">
        <v>996</v>
      </c>
      <c r="BG9" s="70" t="s">
        <v>23</v>
      </c>
      <c r="BH9" s="72" t="s">
        <v>996</v>
      </c>
      <c r="BI9" s="70" t="s">
        <v>21</v>
      </c>
      <c r="BJ9" s="72" t="s">
        <v>678</v>
      </c>
      <c r="BK9" s="70" t="s">
        <v>21</v>
      </c>
      <c r="BL9" s="72" t="s">
        <v>689</v>
      </c>
      <c r="BM9" s="70" t="s">
        <v>21</v>
      </c>
      <c r="BN9" s="72" t="s">
        <v>702</v>
      </c>
      <c r="BO9" s="70" t="s">
        <v>21</v>
      </c>
      <c r="BP9" s="81" t="s">
        <v>728</v>
      </c>
      <c r="BQ9" s="70" t="s">
        <v>21</v>
      </c>
      <c r="BR9" s="85" t="s">
        <v>727</v>
      </c>
      <c r="BS9" s="70" t="s">
        <v>21</v>
      </c>
      <c r="BT9" s="72" t="s">
        <v>733</v>
      </c>
      <c r="BU9" s="70" t="s">
        <v>21</v>
      </c>
      <c r="BV9" s="85" t="s">
        <v>738</v>
      </c>
      <c r="BW9" s="70" t="s">
        <v>21</v>
      </c>
      <c r="BX9" s="85" t="s">
        <v>744</v>
      </c>
      <c r="BY9" s="70" t="s">
        <v>21</v>
      </c>
      <c r="BZ9" s="93" t="s">
        <v>748</v>
      </c>
      <c r="CA9" s="70" t="s">
        <v>23</v>
      </c>
      <c r="CB9" s="72" t="s">
        <v>996</v>
      </c>
      <c r="CC9" s="70" t="s">
        <v>23</v>
      </c>
      <c r="CD9" s="69" t="s">
        <v>996</v>
      </c>
      <c r="CE9" s="70" t="s">
        <v>21</v>
      </c>
      <c r="CF9" s="117" t="s">
        <v>752</v>
      </c>
      <c r="CG9" s="70" t="s">
        <v>23</v>
      </c>
      <c r="CH9" s="85" t="s">
        <v>996</v>
      </c>
      <c r="CI9" s="70" t="s">
        <v>21</v>
      </c>
      <c r="CJ9" s="72" t="s">
        <v>771</v>
      </c>
      <c r="CK9" s="70" t="s">
        <v>21</v>
      </c>
      <c r="CL9" s="72" t="s">
        <v>778</v>
      </c>
      <c r="CM9" s="70" t="s">
        <v>23</v>
      </c>
      <c r="CN9" s="72" t="s">
        <v>996</v>
      </c>
      <c r="CO9" s="70" t="s">
        <v>21</v>
      </c>
      <c r="CP9" s="72" t="s">
        <v>796</v>
      </c>
      <c r="CQ9" s="70" t="s">
        <v>21</v>
      </c>
      <c r="CR9" s="72" t="s">
        <v>795</v>
      </c>
      <c r="CS9" s="70" t="s">
        <v>21</v>
      </c>
      <c r="CT9" s="72" t="s">
        <v>800</v>
      </c>
      <c r="CU9" s="70" t="s">
        <v>21</v>
      </c>
      <c r="CV9" s="72" t="s">
        <v>809</v>
      </c>
      <c r="CW9" s="70" t="s">
        <v>21</v>
      </c>
      <c r="CX9" s="72" t="s">
        <v>820</v>
      </c>
      <c r="CY9" s="70" t="s">
        <v>21</v>
      </c>
      <c r="CZ9" s="72" t="s">
        <v>824</v>
      </c>
      <c r="DA9" s="70" t="s">
        <v>23</v>
      </c>
      <c r="DB9" s="72" t="s">
        <v>996</v>
      </c>
      <c r="DC9" s="70" t="s">
        <v>23</v>
      </c>
      <c r="DD9" s="72" t="s">
        <v>996</v>
      </c>
      <c r="DE9" s="70" t="s">
        <v>21</v>
      </c>
      <c r="DF9" s="72" t="s">
        <v>839</v>
      </c>
      <c r="DG9" s="70" t="s">
        <v>23</v>
      </c>
      <c r="DH9" s="72" t="s">
        <v>996</v>
      </c>
      <c r="DI9" s="70" t="s">
        <v>21</v>
      </c>
      <c r="DJ9" s="72" t="s">
        <v>846</v>
      </c>
      <c r="DK9" s="70" t="s">
        <v>23</v>
      </c>
      <c r="DL9" s="72" t="s">
        <v>996</v>
      </c>
      <c r="DM9" s="70" t="s">
        <v>23</v>
      </c>
      <c r="DN9" s="72" t="s">
        <v>996</v>
      </c>
      <c r="DO9" s="70" t="s">
        <v>21</v>
      </c>
      <c r="DP9" s="72" t="s">
        <v>858</v>
      </c>
      <c r="DQ9" s="70" t="s">
        <v>23</v>
      </c>
      <c r="DR9" s="72" t="s">
        <v>996</v>
      </c>
      <c r="DS9" s="70" t="s">
        <v>23</v>
      </c>
      <c r="DT9" s="72" t="s">
        <v>996</v>
      </c>
      <c r="DU9" s="70" t="s">
        <v>21</v>
      </c>
      <c r="DV9" s="72" t="s">
        <v>871</v>
      </c>
      <c r="DW9" s="70" t="s">
        <v>21</v>
      </c>
      <c r="DX9" s="72" t="s">
        <v>876</v>
      </c>
      <c r="DY9" s="70" t="s">
        <v>21</v>
      </c>
      <c r="DZ9" s="72" t="s">
        <v>884</v>
      </c>
      <c r="EA9" s="70" t="s">
        <v>23</v>
      </c>
      <c r="EB9" s="72" t="s">
        <v>996</v>
      </c>
      <c r="EC9" s="70" t="s">
        <v>23</v>
      </c>
      <c r="ED9" s="72" t="s">
        <v>996</v>
      </c>
      <c r="EE9" s="70" t="s">
        <v>21</v>
      </c>
      <c r="EF9" s="72" t="s">
        <v>902</v>
      </c>
      <c r="EG9" s="70" t="s">
        <v>21</v>
      </c>
      <c r="EH9" s="72" t="s">
        <v>913</v>
      </c>
      <c r="EI9" s="70" t="s">
        <v>21</v>
      </c>
      <c r="EJ9" s="72" t="s">
        <v>920</v>
      </c>
      <c r="EK9" s="70" t="s">
        <v>21</v>
      </c>
      <c r="EL9" s="72" t="s">
        <v>930</v>
      </c>
      <c r="EM9" s="70" t="s">
        <v>23</v>
      </c>
      <c r="EN9" s="72" t="s">
        <v>996</v>
      </c>
      <c r="EO9" s="70" t="s">
        <v>23</v>
      </c>
      <c r="EP9" s="72" t="s">
        <v>996</v>
      </c>
      <c r="EQ9" s="70" t="s">
        <v>21</v>
      </c>
      <c r="ER9" s="72" t="s">
        <v>939</v>
      </c>
      <c r="ES9" s="70" t="s">
        <v>23</v>
      </c>
      <c r="ET9" s="72" t="s">
        <v>996</v>
      </c>
      <c r="EU9" s="70" t="s">
        <v>21</v>
      </c>
      <c r="EV9" s="72" t="s">
        <v>948</v>
      </c>
      <c r="EW9" s="70" t="s">
        <v>21</v>
      </c>
      <c r="EX9" s="72" t="s">
        <v>955</v>
      </c>
      <c r="EY9" s="70" t="s">
        <v>21</v>
      </c>
      <c r="EZ9" s="72" t="s">
        <v>962</v>
      </c>
      <c r="FA9" s="70"/>
      <c r="FB9" s="70"/>
      <c r="FC9" s="72"/>
      <c r="FD9" s="70"/>
      <c r="FE9" s="72"/>
      <c r="FF9" s="70"/>
      <c r="FG9" s="72"/>
    </row>
    <row r="10" spans="1:163" ht="50.1" customHeight="1" x14ac:dyDescent="0.3">
      <c r="A10" s="10" t="s">
        <v>34</v>
      </c>
      <c r="B10" s="160" t="s">
        <v>77</v>
      </c>
      <c r="C10" s="164" t="str">
        <f>VLOOKUP(A10,Quest_eng_2018!A:C,3,FALSE)</f>
        <v>Is the enterprise Statute published on the Web page?</v>
      </c>
      <c r="D10" s="14" t="s">
        <v>319</v>
      </c>
      <c r="E10" s="2" t="s">
        <v>120</v>
      </c>
      <c r="F10" s="2" t="s">
        <v>121</v>
      </c>
      <c r="G10" s="6">
        <v>3</v>
      </c>
      <c r="H10" s="2" t="s">
        <v>21</v>
      </c>
      <c r="I10" s="2" t="s">
        <v>22</v>
      </c>
      <c r="J10" s="2" t="s">
        <v>23</v>
      </c>
      <c r="K10" s="2" t="s">
        <v>24</v>
      </c>
      <c r="L10" s="2" t="s">
        <v>25</v>
      </c>
      <c r="M10" s="2" t="s">
        <v>26</v>
      </c>
      <c r="N10" s="2" t="s">
        <v>255</v>
      </c>
      <c r="O10" s="2" t="s">
        <v>255</v>
      </c>
      <c r="P10" s="2" t="s">
        <v>414</v>
      </c>
      <c r="Q10" s="2" t="s">
        <v>414</v>
      </c>
      <c r="R10" s="6">
        <v>3</v>
      </c>
      <c r="S10" s="2">
        <v>0</v>
      </c>
      <c r="T10" s="6">
        <f t="shared" si="0"/>
        <v>1.5</v>
      </c>
      <c r="U10" s="2" t="s">
        <v>255</v>
      </c>
      <c r="V10" s="2" t="s">
        <v>414</v>
      </c>
      <c r="W10" s="70" t="s">
        <v>23</v>
      </c>
      <c r="X10" s="37" t="s">
        <v>973</v>
      </c>
      <c r="Y10" s="70" t="s">
        <v>23</v>
      </c>
      <c r="Z10" s="50" t="s">
        <v>993</v>
      </c>
      <c r="AA10" s="70" t="s">
        <v>21</v>
      </c>
      <c r="AB10" s="65" t="s">
        <v>592</v>
      </c>
      <c r="AC10" s="70" t="s">
        <v>21</v>
      </c>
      <c r="AD10" s="72" t="s">
        <v>611</v>
      </c>
      <c r="AE10" s="70" t="s">
        <v>21</v>
      </c>
      <c r="AF10" s="85" t="s">
        <v>614</v>
      </c>
      <c r="AG10" s="70" t="s">
        <v>21</v>
      </c>
      <c r="AH10" s="72" t="s">
        <v>618</v>
      </c>
      <c r="AI10" s="70" t="s">
        <v>21</v>
      </c>
      <c r="AJ10" s="81" t="s">
        <v>619</v>
      </c>
      <c r="AK10" s="70" t="s">
        <v>21</v>
      </c>
      <c r="AL10" s="93" t="s">
        <v>620</v>
      </c>
      <c r="AM10" s="70" t="s">
        <v>21</v>
      </c>
      <c r="AN10" s="84" t="s">
        <v>628</v>
      </c>
      <c r="AO10" s="70" t="s">
        <v>21</v>
      </c>
      <c r="AP10" s="84" t="s">
        <v>640</v>
      </c>
      <c r="AQ10" s="70" t="s">
        <v>21</v>
      </c>
      <c r="AR10" s="81" t="s">
        <v>648</v>
      </c>
      <c r="AS10" s="70" t="s">
        <v>21</v>
      </c>
      <c r="AT10" s="85" t="s">
        <v>655</v>
      </c>
      <c r="AU10" s="70" t="s">
        <v>21</v>
      </c>
      <c r="AV10" s="72" t="s">
        <v>656</v>
      </c>
      <c r="AW10" s="70" t="s">
        <v>21</v>
      </c>
      <c r="AX10" s="93" t="s">
        <v>667</v>
      </c>
      <c r="AY10" s="70" t="s">
        <v>21</v>
      </c>
      <c r="AZ10" s="72" t="s">
        <v>668</v>
      </c>
      <c r="BA10" s="70" t="s">
        <v>21</v>
      </c>
      <c r="BB10" s="72" t="s">
        <v>673</v>
      </c>
      <c r="BC10" s="70" t="s">
        <v>23</v>
      </c>
      <c r="BD10" s="72" t="s">
        <v>996</v>
      </c>
      <c r="BE10" s="70" t="s">
        <v>21</v>
      </c>
      <c r="BF10" s="85" t="s">
        <v>675</v>
      </c>
      <c r="BG10" s="70" t="s">
        <v>23</v>
      </c>
      <c r="BH10" s="72" t="s">
        <v>996</v>
      </c>
      <c r="BI10" s="70" t="s">
        <v>21</v>
      </c>
      <c r="BJ10" s="85" t="s">
        <v>683</v>
      </c>
      <c r="BK10" s="70" t="s">
        <v>23</v>
      </c>
      <c r="BL10" s="85" t="s">
        <v>996</v>
      </c>
      <c r="BM10" s="70" t="s">
        <v>21</v>
      </c>
      <c r="BN10" s="72" t="s">
        <v>700</v>
      </c>
      <c r="BO10" s="70" t="s">
        <v>23</v>
      </c>
      <c r="BP10" s="72" t="s">
        <v>996</v>
      </c>
      <c r="BQ10" s="70" t="s">
        <v>21</v>
      </c>
      <c r="BR10" s="85" t="s">
        <v>729</v>
      </c>
      <c r="BS10" s="70" t="s">
        <v>21</v>
      </c>
      <c r="BT10" s="72" t="s">
        <v>737</v>
      </c>
      <c r="BU10" s="70" t="s">
        <v>21</v>
      </c>
      <c r="BV10" s="85" t="s">
        <v>740</v>
      </c>
      <c r="BW10" s="70" t="s">
        <v>23</v>
      </c>
      <c r="BX10" s="72" t="s">
        <v>996</v>
      </c>
      <c r="BY10" s="70" t="s">
        <v>23</v>
      </c>
      <c r="BZ10" s="92" t="s">
        <v>996</v>
      </c>
      <c r="CA10" s="70" t="s">
        <v>23</v>
      </c>
      <c r="CB10" s="72" t="s">
        <v>996</v>
      </c>
      <c r="CC10" s="70" t="s">
        <v>21</v>
      </c>
      <c r="CD10" s="69" t="s">
        <v>751</v>
      </c>
      <c r="CE10" s="70" t="s">
        <v>21</v>
      </c>
      <c r="CF10" s="117" t="s">
        <v>758</v>
      </c>
      <c r="CG10" s="70" t="s">
        <v>21</v>
      </c>
      <c r="CH10" s="72" t="s">
        <v>770</v>
      </c>
      <c r="CI10" s="70" t="s">
        <v>21</v>
      </c>
      <c r="CJ10" s="72" t="s">
        <v>775</v>
      </c>
      <c r="CK10" s="70" t="s">
        <v>23</v>
      </c>
      <c r="CL10" s="72" t="s">
        <v>996</v>
      </c>
      <c r="CM10" s="70" t="s">
        <v>21</v>
      </c>
      <c r="CN10" s="72" t="s">
        <v>783</v>
      </c>
      <c r="CO10" s="70" t="s">
        <v>21</v>
      </c>
      <c r="CP10" s="72" t="s">
        <v>792</v>
      </c>
      <c r="CQ10" s="70" t="s">
        <v>23</v>
      </c>
      <c r="CR10" s="72" t="s">
        <v>996</v>
      </c>
      <c r="CS10" s="70" t="s">
        <v>21</v>
      </c>
      <c r="CT10" s="72" t="s">
        <v>804</v>
      </c>
      <c r="CU10" s="70" t="s">
        <v>23</v>
      </c>
      <c r="CV10" s="72" t="s">
        <v>996</v>
      </c>
      <c r="CW10" s="70" t="s">
        <v>21</v>
      </c>
      <c r="CX10" s="72" t="s">
        <v>821</v>
      </c>
      <c r="CY10" s="70" t="s">
        <v>21</v>
      </c>
      <c r="CZ10" s="72" t="s">
        <v>825</v>
      </c>
      <c r="DA10" s="70" t="s">
        <v>21</v>
      </c>
      <c r="DB10" s="72" t="s">
        <v>830</v>
      </c>
      <c r="DC10" s="70" t="s">
        <v>21</v>
      </c>
      <c r="DD10" s="72" t="s">
        <v>834</v>
      </c>
      <c r="DE10" s="70" t="s">
        <v>21</v>
      </c>
      <c r="DF10" s="72" t="s">
        <v>842</v>
      </c>
      <c r="DG10" s="70" t="s">
        <v>23</v>
      </c>
      <c r="DH10" s="72" t="s">
        <v>996</v>
      </c>
      <c r="DI10" s="70" t="s">
        <v>21</v>
      </c>
      <c r="DJ10" s="72" t="s">
        <v>848</v>
      </c>
      <c r="DK10" s="70" t="s">
        <v>21</v>
      </c>
      <c r="DL10" s="72" t="s">
        <v>852</v>
      </c>
      <c r="DM10" s="70" t="s">
        <v>23</v>
      </c>
      <c r="DN10" s="72" t="s">
        <v>996</v>
      </c>
      <c r="DO10" s="70" t="s">
        <v>23</v>
      </c>
      <c r="DP10" s="72" t="s">
        <v>996</v>
      </c>
      <c r="DQ10" s="70" t="s">
        <v>21</v>
      </c>
      <c r="DR10" s="72" t="s">
        <v>862</v>
      </c>
      <c r="DS10" s="70" t="s">
        <v>25</v>
      </c>
      <c r="DT10" s="72" t="s">
        <v>869</v>
      </c>
      <c r="DU10" s="70" t="s">
        <v>23</v>
      </c>
      <c r="DV10" s="72" t="s">
        <v>996</v>
      </c>
      <c r="DW10" s="70" t="s">
        <v>21</v>
      </c>
      <c r="DX10" s="72" t="s">
        <v>881</v>
      </c>
      <c r="DY10" s="70" t="s">
        <v>21</v>
      </c>
      <c r="DZ10" s="72" t="s">
        <v>891</v>
      </c>
      <c r="EA10" s="70" t="s">
        <v>21</v>
      </c>
      <c r="EB10" s="72" t="s">
        <v>895</v>
      </c>
      <c r="EC10" s="70" t="s">
        <v>23</v>
      </c>
      <c r="ED10" s="72" t="s">
        <v>996</v>
      </c>
      <c r="EE10" s="70" t="s">
        <v>21</v>
      </c>
      <c r="EF10" s="72" t="s">
        <v>910</v>
      </c>
      <c r="EG10" s="70" t="s">
        <v>23</v>
      </c>
      <c r="EH10" s="72" t="s">
        <v>996</v>
      </c>
      <c r="EI10" s="70" t="s">
        <v>23</v>
      </c>
      <c r="EJ10" s="72" t="s">
        <v>996</v>
      </c>
      <c r="EK10" s="70" t="s">
        <v>23</v>
      </c>
      <c r="EL10" s="72" t="s">
        <v>996</v>
      </c>
      <c r="EM10" s="70" t="s">
        <v>23</v>
      </c>
      <c r="EN10" s="72" t="s">
        <v>996</v>
      </c>
      <c r="EO10" s="70" t="s">
        <v>23</v>
      </c>
      <c r="EP10" s="72" t="s">
        <v>996</v>
      </c>
      <c r="EQ10" s="70" t="s">
        <v>23</v>
      </c>
      <c r="ER10" s="72" t="s">
        <v>996</v>
      </c>
      <c r="ES10" s="70" t="s">
        <v>23</v>
      </c>
      <c r="ET10" s="72" t="s">
        <v>996</v>
      </c>
      <c r="EU10" s="70" t="s">
        <v>21</v>
      </c>
      <c r="EV10" s="72" t="s">
        <v>952</v>
      </c>
      <c r="EW10" s="70" t="s">
        <v>23</v>
      </c>
      <c r="EX10" s="72" t="s">
        <v>996</v>
      </c>
      <c r="EY10" s="70" t="s">
        <v>23</v>
      </c>
      <c r="EZ10" s="72" t="s">
        <v>996</v>
      </c>
      <c r="FA10" s="70"/>
      <c r="FB10" s="70"/>
      <c r="FC10" s="85"/>
      <c r="FD10" s="70"/>
      <c r="FE10" s="72"/>
      <c r="FF10" s="70"/>
      <c r="FG10" s="72"/>
    </row>
    <row r="11" spans="1:163" ht="50.1" customHeight="1" x14ac:dyDescent="0.3">
      <c r="A11" s="10" t="s">
        <v>35</v>
      </c>
      <c r="B11" s="160" t="s">
        <v>78</v>
      </c>
      <c r="C11" s="164" t="str">
        <f>VLOOKUP(A11,Quest_eng_2018!A:C,3,FALSE)</f>
        <v>Is there any contact information of enterprise Administrator/Manager and its responsible people available on the Web page enabling the public to require information/send requests to the enterprise?</v>
      </c>
      <c r="D11" s="14" t="s">
        <v>319</v>
      </c>
      <c r="E11" s="2" t="s">
        <v>122</v>
      </c>
      <c r="F11" s="2" t="s">
        <v>123</v>
      </c>
      <c r="G11" s="6">
        <v>2</v>
      </c>
      <c r="H11" s="2" t="s">
        <v>21</v>
      </c>
      <c r="I11" s="2" t="s">
        <v>22</v>
      </c>
      <c r="J11" s="2" t="s">
        <v>23</v>
      </c>
      <c r="K11" s="2" t="s">
        <v>24</v>
      </c>
      <c r="L11" s="2" t="s">
        <v>25</v>
      </c>
      <c r="M11" s="2" t="s">
        <v>26</v>
      </c>
      <c r="N11" s="2" t="s">
        <v>255</v>
      </c>
      <c r="O11" s="2" t="s">
        <v>255</v>
      </c>
      <c r="P11" s="2" t="s">
        <v>414</v>
      </c>
      <c r="Q11" s="2" t="s">
        <v>414</v>
      </c>
      <c r="R11" s="6">
        <v>2</v>
      </c>
      <c r="S11" s="2">
        <v>0</v>
      </c>
      <c r="T11" s="6">
        <f t="shared" si="0"/>
        <v>1</v>
      </c>
      <c r="U11" s="2" t="s">
        <v>255</v>
      </c>
      <c r="V11" s="2" t="s">
        <v>414</v>
      </c>
      <c r="W11" s="70" t="s">
        <v>23</v>
      </c>
      <c r="X11" s="69" t="s">
        <v>973</v>
      </c>
      <c r="Y11" s="70" t="s">
        <v>21</v>
      </c>
      <c r="Z11" s="51" t="s">
        <v>586</v>
      </c>
      <c r="AA11" s="70" t="s">
        <v>21</v>
      </c>
      <c r="AB11" s="81" t="s">
        <v>601</v>
      </c>
      <c r="AC11" s="70" t="s">
        <v>21</v>
      </c>
      <c r="AD11" s="72" t="s">
        <v>607</v>
      </c>
      <c r="AE11" s="70" t="s">
        <v>25</v>
      </c>
      <c r="AF11" s="85" t="s">
        <v>612</v>
      </c>
      <c r="AG11" s="70" t="s">
        <v>25</v>
      </c>
      <c r="AH11" s="72" t="s">
        <v>616</v>
      </c>
      <c r="AI11" s="70" t="s">
        <v>23</v>
      </c>
      <c r="AJ11" s="72" t="s">
        <v>996</v>
      </c>
      <c r="AK11" s="70" t="s">
        <v>23</v>
      </c>
      <c r="AL11" s="93" t="s">
        <v>996</v>
      </c>
      <c r="AM11" s="70" t="s">
        <v>21</v>
      </c>
      <c r="AN11" s="84" t="s">
        <v>630</v>
      </c>
      <c r="AO11" s="70" t="s">
        <v>21</v>
      </c>
      <c r="AP11" s="84" t="s">
        <v>636</v>
      </c>
      <c r="AQ11" s="70" t="s">
        <v>21</v>
      </c>
      <c r="AR11" s="72" t="s">
        <v>645</v>
      </c>
      <c r="AS11" s="70" t="s">
        <v>23</v>
      </c>
      <c r="AT11" s="72" t="s">
        <v>996</v>
      </c>
      <c r="AU11" s="70" t="s">
        <v>21</v>
      </c>
      <c r="AV11" s="72" t="s">
        <v>658</v>
      </c>
      <c r="AW11" s="70" t="s">
        <v>23</v>
      </c>
      <c r="AX11" s="92" t="s">
        <v>996</v>
      </c>
      <c r="AY11" s="70" t="s">
        <v>23</v>
      </c>
      <c r="AZ11" s="72" t="s">
        <v>996</v>
      </c>
      <c r="BA11" s="70" t="s">
        <v>25</v>
      </c>
      <c r="BB11" s="72" t="s">
        <v>669</v>
      </c>
      <c r="BC11" s="70" t="s">
        <v>23</v>
      </c>
      <c r="BD11" s="72" t="s">
        <v>996</v>
      </c>
      <c r="BE11" s="70" t="s">
        <v>23</v>
      </c>
      <c r="BF11" s="72" t="s">
        <v>996</v>
      </c>
      <c r="BG11" s="70" t="s">
        <v>21</v>
      </c>
      <c r="BH11" s="72" t="s">
        <v>676</v>
      </c>
      <c r="BI11" s="70" t="s">
        <v>25</v>
      </c>
      <c r="BJ11" s="72" t="s">
        <v>684</v>
      </c>
      <c r="BK11" s="70" t="s">
        <v>21</v>
      </c>
      <c r="BL11" s="72" t="s">
        <v>691</v>
      </c>
      <c r="BM11" s="70" t="s">
        <v>25</v>
      </c>
      <c r="BN11" s="72" t="s">
        <v>695</v>
      </c>
      <c r="BO11" s="70" t="s">
        <v>25</v>
      </c>
      <c r="BP11" s="72" t="s">
        <v>708</v>
      </c>
      <c r="BQ11" s="70" t="s">
        <v>25</v>
      </c>
      <c r="BR11" s="72" t="s">
        <v>726</v>
      </c>
      <c r="BS11" s="70" t="s">
        <v>25</v>
      </c>
      <c r="BT11" s="72" t="s">
        <v>734</v>
      </c>
      <c r="BU11" s="70" t="s">
        <v>21</v>
      </c>
      <c r="BV11" s="72" t="s">
        <v>742</v>
      </c>
      <c r="BW11" s="70" t="s">
        <v>25</v>
      </c>
      <c r="BX11" s="85" t="s">
        <v>745</v>
      </c>
      <c r="BY11" s="70" t="s">
        <v>25</v>
      </c>
      <c r="BZ11" s="93" t="s">
        <v>748</v>
      </c>
      <c r="CA11" s="70" t="s">
        <v>21</v>
      </c>
      <c r="CB11" s="72" t="s">
        <v>676</v>
      </c>
      <c r="CC11" s="70" t="s">
        <v>23</v>
      </c>
      <c r="CD11" s="69" t="s">
        <v>996</v>
      </c>
      <c r="CE11" s="70" t="s">
        <v>25</v>
      </c>
      <c r="CF11" s="51" t="s">
        <v>753</v>
      </c>
      <c r="CG11" s="70" t="s">
        <v>23</v>
      </c>
      <c r="CH11" s="72" t="s">
        <v>996</v>
      </c>
      <c r="CI11" s="70" t="s">
        <v>21</v>
      </c>
      <c r="CJ11" s="72" t="s">
        <v>777</v>
      </c>
      <c r="CK11" s="70" t="s">
        <v>25</v>
      </c>
      <c r="CL11" s="72" t="s">
        <v>779</v>
      </c>
      <c r="CM11" s="70" t="s">
        <v>23</v>
      </c>
      <c r="CN11" s="72" t="s">
        <v>996</v>
      </c>
      <c r="CO11" s="70" t="s">
        <v>21</v>
      </c>
      <c r="CP11" s="72" t="s">
        <v>786</v>
      </c>
      <c r="CQ11" s="70" t="s">
        <v>21</v>
      </c>
      <c r="CR11" s="72" t="s">
        <v>799</v>
      </c>
      <c r="CS11" s="70" t="s">
        <v>21</v>
      </c>
      <c r="CT11" s="72" t="s">
        <v>802</v>
      </c>
      <c r="CU11" s="70" t="s">
        <v>21</v>
      </c>
      <c r="CV11" s="72" t="s">
        <v>812</v>
      </c>
      <c r="CW11" s="70" t="s">
        <v>21</v>
      </c>
      <c r="CX11" s="72" t="s">
        <v>815</v>
      </c>
      <c r="CY11" s="70" t="s">
        <v>25</v>
      </c>
      <c r="CZ11" s="72" t="s">
        <v>823</v>
      </c>
      <c r="DA11" s="70" t="s">
        <v>25</v>
      </c>
      <c r="DB11" s="72" t="s">
        <v>829</v>
      </c>
      <c r="DC11" s="70" t="s">
        <v>23</v>
      </c>
      <c r="DD11" s="72" t="s">
        <v>996</v>
      </c>
      <c r="DE11" s="70" t="s">
        <v>21</v>
      </c>
      <c r="DF11" s="72" t="s">
        <v>840</v>
      </c>
      <c r="DG11" s="70" t="s">
        <v>23</v>
      </c>
      <c r="DH11" s="85" t="s">
        <v>996</v>
      </c>
      <c r="DI11" s="70" t="s">
        <v>25</v>
      </c>
      <c r="DJ11" s="72" t="s">
        <v>847</v>
      </c>
      <c r="DK11" s="70" t="s">
        <v>23</v>
      </c>
      <c r="DL11" s="72" t="s">
        <v>996</v>
      </c>
      <c r="DM11" s="70" t="s">
        <v>23</v>
      </c>
      <c r="DN11" s="72" t="s">
        <v>996</v>
      </c>
      <c r="DO11" s="70" t="s">
        <v>25</v>
      </c>
      <c r="DP11" s="72" t="s">
        <v>861</v>
      </c>
      <c r="DQ11" s="70" t="s">
        <v>23</v>
      </c>
      <c r="DR11" s="72" t="s">
        <v>996</v>
      </c>
      <c r="DS11" s="70" t="s">
        <v>21</v>
      </c>
      <c r="DT11" s="72" t="s">
        <v>866</v>
      </c>
      <c r="DU11" s="70" t="s">
        <v>21</v>
      </c>
      <c r="DV11" s="72" t="s">
        <v>873</v>
      </c>
      <c r="DW11" s="70" t="s">
        <v>21</v>
      </c>
      <c r="DX11" s="72" t="s">
        <v>877</v>
      </c>
      <c r="DY11" s="70" t="s">
        <v>21</v>
      </c>
      <c r="DZ11" s="72" t="s">
        <v>885</v>
      </c>
      <c r="EA11" s="70" t="s">
        <v>21</v>
      </c>
      <c r="EB11" s="72" t="s">
        <v>898</v>
      </c>
      <c r="EC11" s="70" t="s">
        <v>21</v>
      </c>
      <c r="ED11" s="72" t="s">
        <v>901</v>
      </c>
      <c r="EE11" s="70" t="s">
        <v>21</v>
      </c>
      <c r="EF11" s="72" t="s">
        <v>903</v>
      </c>
      <c r="EG11" s="70" t="s">
        <v>21</v>
      </c>
      <c r="EH11" s="72" t="s">
        <v>900</v>
      </c>
      <c r="EI11" s="70" t="s">
        <v>21</v>
      </c>
      <c r="EJ11" s="72" t="s">
        <v>922</v>
      </c>
      <c r="EK11" s="70" t="s">
        <v>21</v>
      </c>
      <c r="EL11" s="72" t="s">
        <v>932</v>
      </c>
      <c r="EM11" s="70" t="s">
        <v>21</v>
      </c>
      <c r="EN11" s="72" t="s">
        <v>935</v>
      </c>
      <c r="EO11" s="70" t="s">
        <v>21</v>
      </c>
      <c r="EP11" s="72" t="s">
        <v>937</v>
      </c>
      <c r="EQ11" s="70" t="s">
        <v>21</v>
      </c>
      <c r="ER11" s="72" t="s">
        <v>942</v>
      </c>
      <c r="ES11" s="70" t="s">
        <v>25</v>
      </c>
      <c r="ET11" s="72" t="s">
        <v>945</v>
      </c>
      <c r="EU11" s="70" t="s">
        <v>21</v>
      </c>
      <c r="EV11" s="72" t="s">
        <v>951</v>
      </c>
      <c r="EW11" s="70" t="s">
        <v>21</v>
      </c>
      <c r="EX11" s="72" t="s">
        <v>959</v>
      </c>
      <c r="EY11" s="70" t="s">
        <v>21</v>
      </c>
      <c r="EZ11" s="72" t="s">
        <v>964</v>
      </c>
      <c r="FA11" s="70"/>
      <c r="FB11" s="70"/>
      <c r="FC11" s="72"/>
      <c r="FD11" s="70"/>
      <c r="FE11" s="72"/>
      <c r="FF11" s="70"/>
      <c r="FG11" s="72"/>
    </row>
    <row r="12" spans="1:163" ht="50.1" customHeight="1" x14ac:dyDescent="0.3">
      <c r="A12" s="10" t="s">
        <v>36</v>
      </c>
      <c r="B12" s="160" t="s">
        <v>79</v>
      </c>
      <c r="C12" s="164" t="str">
        <f>VLOOKUP(A12,Quest_eng_2018!A:C,3,FALSE)</f>
        <v xml:space="preserve">Is there any information on enterprise founders/owners/shareholders and on their shares/ social parts held published on the Web page? </v>
      </c>
      <c r="D12" s="14" t="s">
        <v>319</v>
      </c>
      <c r="E12" s="2" t="s">
        <v>124</v>
      </c>
      <c r="F12" s="2" t="s">
        <v>125</v>
      </c>
      <c r="G12" s="6">
        <v>3</v>
      </c>
      <c r="H12" s="2" t="s">
        <v>21</v>
      </c>
      <c r="I12" s="2" t="s">
        <v>22</v>
      </c>
      <c r="J12" s="2" t="s">
        <v>23</v>
      </c>
      <c r="K12" s="2" t="s">
        <v>24</v>
      </c>
      <c r="L12" s="2" t="s">
        <v>25</v>
      </c>
      <c r="M12" s="2" t="s">
        <v>26</v>
      </c>
      <c r="N12" s="2" t="s">
        <v>255</v>
      </c>
      <c r="O12" s="2" t="s">
        <v>255</v>
      </c>
      <c r="P12" s="2" t="s">
        <v>414</v>
      </c>
      <c r="Q12" s="2" t="s">
        <v>414</v>
      </c>
      <c r="R12" s="6">
        <v>3</v>
      </c>
      <c r="S12" s="2">
        <v>0</v>
      </c>
      <c r="T12" s="6">
        <f t="shared" si="0"/>
        <v>1.5</v>
      </c>
      <c r="U12" s="2" t="s">
        <v>255</v>
      </c>
      <c r="V12" s="2" t="s">
        <v>414</v>
      </c>
      <c r="W12" s="70" t="s">
        <v>23</v>
      </c>
      <c r="X12" s="38" t="s">
        <v>973</v>
      </c>
      <c r="Y12" s="70" t="s">
        <v>21</v>
      </c>
      <c r="Z12" s="73" t="s">
        <v>584</v>
      </c>
      <c r="AA12" s="70" t="s">
        <v>21</v>
      </c>
      <c r="AB12" s="72" t="s">
        <v>589</v>
      </c>
      <c r="AC12" s="70" t="s">
        <v>21</v>
      </c>
      <c r="AD12" s="72" t="s">
        <v>608</v>
      </c>
      <c r="AE12" s="70" t="s">
        <v>21</v>
      </c>
      <c r="AF12" s="72" t="s">
        <v>614</v>
      </c>
      <c r="AG12" s="70" t="s">
        <v>21</v>
      </c>
      <c r="AH12" s="72" t="s">
        <v>618</v>
      </c>
      <c r="AI12" s="70" t="s">
        <v>21</v>
      </c>
      <c r="AJ12" s="72" t="s">
        <v>619</v>
      </c>
      <c r="AK12" s="70" t="s">
        <v>21</v>
      </c>
      <c r="AL12" s="73" t="s">
        <v>620</v>
      </c>
      <c r="AM12" s="70" t="s">
        <v>21</v>
      </c>
      <c r="AN12" s="84" t="s">
        <v>628</v>
      </c>
      <c r="AO12" s="70" t="s">
        <v>21</v>
      </c>
      <c r="AP12" s="84" t="s">
        <v>641</v>
      </c>
      <c r="AQ12" s="70" t="s">
        <v>21</v>
      </c>
      <c r="AR12" s="72" t="s">
        <v>648</v>
      </c>
      <c r="AS12" s="70" t="s">
        <v>21</v>
      </c>
      <c r="AT12" s="72" t="s">
        <v>655</v>
      </c>
      <c r="AU12" s="70" t="s">
        <v>21</v>
      </c>
      <c r="AV12" s="72" t="s">
        <v>656</v>
      </c>
      <c r="AW12" s="70" t="s">
        <v>21</v>
      </c>
      <c r="AX12" s="92" t="s">
        <v>667</v>
      </c>
      <c r="AY12" s="70" t="s">
        <v>21</v>
      </c>
      <c r="AZ12" s="72" t="s">
        <v>668</v>
      </c>
      <c r="BA12" s="70" t="s">
        <v>21</v>
      </c>
      <c r="BB12" s="72" t="s">
        <v>673</v>
      </c>
      <c r="BC12" s="70" t="s">
        <v>23</v>
      </c>
      <c r="BD12" s="72" t="s">
        <v>996</v>
      </c>
      <c r="BE12" s="70" t="s">
        <v>21</v>
      </c>
      <c r="BF12" s="72" t="s">
        <v>675</v>
      </c>
      <c r="BG12" s="70" t="s">
        <v>23</v>
      </c>
      <c r="BH12" s="72" t="s">
        <v>996</v>
      </c>
      <c r="BI12" s="70" t="s">
        <v>21</v>
      </c>
      <c r="BJ12" s="72" t="s">
        <v>679</v>
      </c>
      <c r="BK12" s="70" t="s">
        <v>23</v>
      </c>
      <c r="BL12" s="72" t="s">
        <v>996</v>
      </c>
      <c r="BM12" s="70" t="s">
        <v>21</v>
      </c>
      <c r="BN12" s="72" t="s">
        <v>700</v>
      </c>
      <c r="BO12" s="70" t="s">
        <v>23</v>
      </c>
      <c r="BP12" s="109" t="s">
        <v>996</v>
      </c>
      <c r="BQ12" s="70" t="s">
        <v>21</v>
      </c>
      <c r="BR12" s="72" t="s">
        <v>978</v>
      </c>
      <c r="BS12" s="70" t="s">
        <v>21</v>
      </c>
      <c r="BT12" s="72" t="s">
        <v>735</v>
      </c>
      <c r="BU12" s="70" t="s">
        <v>21</v>
      </c>
      <c r="BV12" s="72" t="s">
        <v>740</v>
      </c>
      <c r="BW12" s="70" t="s">
        <v>23</v>
      </c>
      <c r="BX12" s="85" t="s">
        <v>996</v>
      </c>
      <c r="BY12" s="70" t="s">
        <v>21</v>
      </c>
      <c r="BZ12" s="93" t="s">
        <v>746</v>
      </c>
      <c r="CA12" s="70" t="s">
        <v>23</v>
      </c>
      <c r="CB12" s="72" t="s">
        <v>996</v>
      </c>
      <c r="CC12" s="70" t="s">
        <v>21</v>
      </c>
      <c r="CD12" s="81" t="s">
        <v>751</v>
      </c>
      <c r="CE12" s="70" t="s">
        <v>21</v>
      </c>
      <c r="CF12" s="51" t="s">
        <v>758</v>
      </c>
      <c r="CG12" s="70" t="s">
        <v>23</v>
      </c>
      <c r="CH12" s="72" t="s">
        <v>996</v>
      </c>
      <c r="CI12" s="70" t="s">
        <v>21</v>
      </c>
      <c r="CJ12" s="72" t="s">
        <v>775</v>
      </c>
      <c r="CK12" s="70" t="s">
        <v>21</v>
      </c>
      <c r="CL12" s="72" t="s">
        <v>780</v>
      </c>
      <c r="CM12" s="70" t="s">
        <v>21</v>
      </c>
      <c r="CN12" s="72" t="s">
        <v>783</v>
      </c>
      <c r="CO12" s="70" t="s">
        <v>21</v>
      </c>
      <c r="CP12" s="72" t="s">
        <v>792</v>
      </c>
      <c r="CQ12" s="70" t="s">
        <v>23</v>
      </c>
      <c r="CR12" s="72" t="s">
        <v>996</v>
      </c>
      <c r="CS12" s="70" t="s">
        <v>21</v>
      </c>
      <c r="CT12" s="72" t="s">
        <v>804</v>
      </c>
      <c r="CU12" s="70" t="s">
        <v>23</v>
      </c>
      <c r="CV12" s="72" t="s">
        <v>996</v>
      </c>
      <c r="CW12" s="70" t="s">
        <v>21</v>
      </c>
      <c r="CX12" s="72" t="s">
        <v>822</v>
      </c>
      <c r="CY12" s="70" t="s">
        <v>21</v>
      </c>
      <c r="CZ12" s="72" t="s">
        <v>825</v>
      </c>
      <c r="DA12" s="70" t="s">
        <v>21</v>
      </c>
      <c r="DB12" s="72" t="s">
        <v>833</v>
      </c>
      <c r="DC12" s="70" t="s">
        <v>21</v>
      </c>
      <c r="DD12" s="72" t="s">
        <v>835</v>
      </c>
      <c r="DE12" s="70" t="s">
        <v>21</v>
      </c>
      <c r="DF12" s="72" t="s">
        <v>844</v>
      </c>
      <c r="DG12" s="70" t="s">
        <v>23</v>
      </c>
      <c r="DH12" s="85" t="s">
        <v>996</v>
      </c>
      <c r="DI12" s="70" t="s">
        <v>21</v>
      </c>
      <c r="DJ12" s="72" t="s">
        <v>849</v>
      </c>
      <c r="DK12" s="70" t="s">
        <v>21</v>
      </c>
      <c r="DL12" s="72" t="s">
        <v>855</v>
      </c>
      <c r="DM12" s="70" t="s">
        <v>23</v>
      </c>
      <c r="DN12" s="72" t="s">
        <v>996</v>
      </c>
      <c r="DO12" s="70" t="s">
        <v>21</v>
      </c>
      <c r="DP12" s="72" t="s">
        <v>860</v>
      </c>
      <c r="DQ12" s="70" t="s">
        <v>21</v>
      </c>
      <c r="DR12" s="72" t="s">
        <v>865</v>
      </c>
      <c r="DS12" s="70" t="s">
        <v>25</v>
      </c>
      <c r="DT12" s="72" t="s">
        <v>869</v>
      </c>
      <c r="DU12" s="70" t="s">
        <v>23</v>
      </c>
      <c r="DV12" s="72" t="s">
        <v>996</v>
      </c>
      <c r="DW12" s="70" t="s">
        <v>21</v>
      </c>
      <c r="DX12" s="72" t="s">
        <v>882</v>
      </c>
      <c r="DY12" s="70" t="s">
        <v>21</v>
      </c>
      <c r="DZ12" s="72" t="s">
        <v>892</v>
      </c>
      <c r="EA12" s="70" t="s">
        <v>21</v>
      </c>
      <c r="EB12" s="72" t="s">
        <v>894</v>
      </c>
      <c r="EC12" s="70" t="s">
        <v>23</v>
      </c>
      <c r="ED12" s="72" t="s">
        <v>996</v>
      </c>
      <c r="EE12" s="70" t="s">
        <v>21</v>
      </c>
      <c r="EF12" s="72" t="s">
        <v>905</v>
      </c>
      <c r="EG12" s="70" t="s">
        <v>23</v>
      </c>
      <c r="EH12" s="72" t="s">
        <v>996</v>
      </c>
      <c r="EI12" s="70" t="s">
        <v>21</v>
      </c>
      <c r="EJ12" s="72" t="s">
        <v>925</v>
      </c>
      <c r="EK12" s="70" t="s">
        <v>21</v>
      </c>
      <c r="EL12" s="72" t="s">
        <v>931</v>
      </c>
      <c r="EM12" s="70" t="s">
        <v>21</v>
      </c>
      <c r="EN12" s="72" t="s">
        <v>936</v>
      </c>
      <c r="EO12" s="70" t="s">
        <v>21</v>
      </c>
      <c r="EP12" s="72" t="s">
        <v>936</v>
      </c>
      <c r="EQ12" s="70" t="s">
        <v>21</v>
      </c>
      <c r="ER12" s="72" t="s">
        <v>940</v>
      </c>
      <c r="ES12" s="70" t="s">
        <v>21</v>
      </c>
      <c r="ET12" s="72" t="s">
        <v>936</v>
      </c>
      <c r="EU12" s="70" t="s">
        <v>21</v>
      </c>
      <c r="EV12" s="72" t="s">
        <v>949</v>
      </c>
      <c r="EW12" s="70" t="s">
        <v>21</v>
      </c>
      <c r="EX12" s="72" t="s">
        <v>936</v>
      </c>
      <c r="EY12" s="70" t="s">
        <v>21</v>
      </c>
      <c r="EZ12" s="72" t="s">
        <v>936</v>
      </c>
      <c r="FA12" s="70"/>
      <c r="FB12" s="70"/>
      <c r="FC12" s="72"/>
      <c r="FD12" s="70"/>
      <c r="FE12" s="72"/>
      <c r="FF12" s="70"/>
      <c r="FG12" s="72"/>
    </row>
    <row r="13" spans="1:163" ht="50.1" customHeight="1" x14ac:dyDescent="0.3">
      <c r="A13" s="10" t="s">
        <v>37</v>
      </c>
      <c r="B13" s="160" t="s">
        <v>594</v>
      </c>
      <c r="C13" s="164" t="str">
        <f>VLOOKUP(A13,Quest_eng_2018!A:C,3,FALSE)</f>
        <v>Are the outcomes of Management Board / General Assembly meetings (decisions, protocols) held in 2019 published on the Web page?</v>
      </c>
      <c r="D13" s="14" t="s">
        <v>319</v>
      </c>
      <c r="E13" s="2" t="s">
        <v>126</v>
      </c>
      <c r="F13" s="2" t="s">
        <v>127</v>
      </c>
      <c r="G13" s="6">
        <v>4</v>
      </c>
      <c r="H13" s="2" t="s">
        <v>21</v>
      </c>
      <c r="I13" s="2" t="s">
        <v>22</v>
      </c>
      <c r="J13" s="2" t="s">
        <v>23</v>
      </c>
      <c r="K13" s="2" t="s">
        <v>24</v>
      </c>
      <c r="L13" s="2" t="s">
        <v>25</v>
      </c>
      <c r="M13" s="2" t="s">
        <v>26</v>
      </c>
      <c r="N13" s="2" t="s">
        <v>255</v>
      </c>
      <c r="O13" s="2" t="s">
        <v>255</v>
      </c>
      <c r="P13" s="2" t="s">
        <v>414</v>
      </c>
      <c r="Q13" s="2" t="s">
        <v>414</v>
      </c>
      <c r="R13" s="6">
        <v>4</v>
      </c>
      <c r="S13" s="2">
        <v>0</v>
      </c>
      <c r="T13" s="6">
        <f t="shared" si="0"/>
        <v>2</v>
      </c>
      <c r="U13" s="2" t="s">
        <v>255</v>
      </c>
      <c r="V13" s="2" t="s">
        <v>414</v>
      </c>
      <c r="W13" s="70" t="s">
        <v>23</v>
      </c>
      <c r="X13" s="84" t="s">
        <v>973</v>
      </c>
      <c r="Y13" s="70" t="s">
        <v>23</v>
      </c>
      <c r="Z13" s="51" t="s">
        <v>993</v>
      </c>
      <c r="AA13" s="70" t="s">
        <v>25</v>
      </c>
      <c r="AB13" s="64" t="s">
        <v>595</v>
      </c>
      <c r="AC13" s="70" t="s">
        <v>25</v>
      </c>
      <c r="AD13" s="72" t="s">
        <v>608</v>
      </c>
      <c r="AE13" s="70" t="s">
        <v>23</v>
      </c>
      <c r="AF13" s="72" t="s">
        <v>993</v>
      </c>
      <c r="AG13" s="70" t="s">
        <v>23</v>
      </c>
      <c r="AH13" s="72" t="s">
        <v>993</v>
      </c>
      <c r="AI13" s="70" t="s">
        <v>23</v>
      </c>
      <c r="AJ13" s="72" t="s">
        <v>996</v>
      </c>
      <c r="AK13" s="70" t="s">
        <v>23</v>
      </c>
      <c r="AL13" s="92" t="s">
        <v>996</v>
      </c>
      <c r="AM13" s="70" t="s">
        <v>23</v>
      </c>
      <c r="AN13" s="72" t="s">
        <v>996</v>
      </c>
      <c r="AO13" s="70" t="s">
        <v>23</v>
      </c>
      <c r="AP13" s="72" t="s">
        <v>996</v>
      </c>
      <c r="AQ13" s="70" t="s">
        <v>23</v>
      </c>
      <c r="AR13" s="72" t="s">
        <v>996</v>
      </c>
      <c r="AS13" s="70" t="s">
        <v>23</v>
      </c>
      <c r="AT13" s="72" t="s">
        <v>996</v>
      </c>
      <c r="AU13" s="70" t="s">
        <v>23</v>
      </c>
      <c r="AV13" s="72" t="s">
        <v>996</v>
      </c>
      <c r="AW13" s="70" t="s">
        <v>23</v>
      </c>
      <c r="AX13" s="92" t="s">
        <v>996</v>
      </c>
      <c r="AY13" s="70" t="s">
        <v>23</v>
      </c>
      <c r="AZ13" s="72" t="s">
        <v>996</v>
      </c>
      <c r="BA13" s="70" t="s">
        <v>23</v>
      </c>
      <c r="BB13" s="72" t="s">
        <v>996</v>
      </c>
      <c r="BC13" s="70" t="s">
        <v>23</v>
      </c>
      <c r="BD13" s="72"/>
      <c r="BE13" s="70" t="s">
        <v>23</v>
      </c>
      <c r="BF13" s="72" t="s">
        <v>996</v>
      </c>
      <c r="BG13" s="70" t="s">
        <v>23</v>
      </c>
      <c r="BH13" s="72" t="s">
        <v>996</v>
      </c>
      <c r="BI13" s="70" t="s">
        <v>25</v>
      </c>
      <c r="BJ13" s="72" t="s">
        <v>685</v>
      </c>
      <c r="BK13" s="70" t="s">
        <v>23</v>
      </c>
      <c r="BL13" s="72" t="s">
        <v>996</v>
      </c>
      <c r="BM13" s="70" t="s">
        <v>23</v>
      </c>
      <c r="BN13" s="72" t="s">
        <v>996</v>
      </c>
      <c r="BO13" s="70" t="s">
        <v>23</v>
      </c>
      <c r="BP13" s="72" t="s">
        <v>996</v>
      </c>
      <c r="BQ13" s="70" t="s">
        <v>25</v>
      </c>
      <c r="BR13" s="72" t="s">
        <v>723</v>
      </c>
      <c r="BS13" s="70" t="s">
        <v>23</v>
      </c>
      <c r="BT13" s="81" t="s">
        <v>996</v>
      </c>
      <c r="BU13" s="70" t="s">
        <v>23</v>
      </c>
      <c r="BV13" s="72" t="s">
        <v>996</v>
      </c>
      <c r="BW13" s="70" t="s">
        <v>23</v>
      </c>
      <c r="BX13" s="85" t="s">
        <v>996</v>
      </c>
      <c r="BY13" s="70" t="s">
        <v>23</v>
      </c>
      <c r="BZ13" s="93" t="s">
        <v>996</v>
      </c>
      <c r="CA13" s="70" t="s">
        <v>23</v>
      </c>
      <c r="CB13" s="72" t="s">
        <v>996</v>
      </c>
      <c r="CC13" s="70" t="s">
        <v>23</v>
      </c>
      <c r="CD13" s="69" t="s">
        <v>996</v>
      </c>
      <c r="CE13" s="70" t="s">
        <v>23</v>
      </c>
      <c r="CF13" s="51" t="s">
        <v>996</v>
      </c>
      <c r="CG13" s="70" t="s">
        <v>23</v>
      </c>
      <c r="CH13" s="72" t="s">
        <v>996</v>
      </c>
      <c r="CI13" s="70" t="s">
        <v>23</v>
      </c>
      <c r="CJ13" s="72" t="s">
        <v>996</v>
      </c>
      <c r="CK13" s="70" t="s">
        <v>23</v>
      </c>
      <c r="CL13" s="72" t="s">
        <v>996</v>
      </c>
      <c r="CM13" s="70" t="s">
        <v>23</v>
      </c>
      <c r="CN13" s="72" t="s">
        <v>996</v>
      </c>
      <c r="CO13" s="70" t="s">
        <v>23</v>
      </c>
      <c r="CP13" s="72" t="s">
        <v>996</v>
      </c>
      <c r="CQ13" s="70" t="s">
        <v>23</v>
      </c>
      <c r="CR13" s="72" t="s">
        <v>996</v>
      </c>
      <c r="CS13" s="70" t="s">
        <v>23</v>
      </c>
      <c r="CT13" s="72" t="s">
        <v>996</v>
      </c>
      <c r="CU13" s="70" t="s">
        <v>23</v>
      </c>
      <c r="CV13" s="72" t="s">
        <v>996</v>
      </c>
      <c r="CW13" s="70" t="s">
        <v>25</v>
      </c>
      <c r="CX13" s="72" t="s">
        <v>817</v>
      </c>
      <c r="CY13" s="70" t="s">
        <v>23</v>
      </c>
      <c r="CZ13" s="72" t="s">
        <v>996</v>
      </c>
      <c r="DA13" s="70" t="s">
        <v>23</v>
      </c>
      <c r="DB13" s="72" t="s">
        <v>996</v>
      </c>
      <c r="DC13" s="70" t="s">
        <v>23</v>
      </c>
      <c r="DD13" s="72" t="s">
        <v>996</v>
      </c>
      <c r="DE13" s="70" t="s">
        <v>23</v>
      </c>
      <c r="DF13" s="72" t="s">
        <v>996</v>
      </c>
      <c r="DG13" s="70" t="s">
        <v>23</v>
      </c>
      <c r="DH13" s="85" t="s">
        <v>996</v>
      </c>
      <c r="DI13" s="70" t="s">
        <v>23</v>
      </c>
      <c r="DJ13" s="72" t="s">
        <v>996</v>
      </c>
      <c r="DK13" s="70" t="s">
        <v>23</v>
      </c>
      <c r="DL13" s="72" t="s">
        <v>996</v>
      </c>
      <c r="DM13" s="70" t="s">
        <v>23</v>
      </c>
      <c r="DN13" s="72" t="s">
        <v>996</v>
      </c>
      <c r="DO13" s="70" t="s">
        <v>23</v>
      </c>
      <c r="DP13" s="72" t="s">
        <v>996</v>
      </c>
      <c r="DQ13" s="70" t="s">
        <v>23</v>
      </c>
      <c r="DR13" s="72" t="s">
        <v>996</v>
      </c>
      <c r="DS13" s="70" t="s">
        <v>23</v>
      </c>
      <c r="DT13" s="72" t="s">
        <v>996</v>
      </c>
      <c r="DU13" s="70" t="s">
        <v>23</v>
      </c>
      <c r="DV13" s="72" t="s">
        <v>996</v>
      </c>
      <c r="DW13" s="70" t="s">
        <v>23</v>
      </c>
      <c r="DX13" s="72" t="s">
        <v>996</v>
      </c>
      <c r="DY13" s="70" t="s">
        <v>23</v>
      </c>
      <c r="DZ13" s="72" t="s">
        <v>996</v>
      </c>
      <c r="EA13" s="70" t="s">
        <v>23</v>
      </c>
      <c r="EB13" s="72" t="s">
        <v>996</v>
      </c>
      <c r="EC13" s="70" t="s">
        <v>23</v>
      </c>
      <c r="ED13" s="72" t="s">
        <v>996</v>
      </c>
      <c r="EE13" s="70" t="s">
        <v>23</v>
      </c>
      <c r="EF13" s="72" t="s">
        <v>996</v>
      </c>
      <c r="EG13" s="70" t="s">
        <v>23</v>
      </c>
      <c r="EH13" s="72" t="s">
        <v>996</v>
      </c>
      <c r="EI13" s="70" t="s">
        <v>23</v>
      </c>
      <c r="EJ13" s="72" t="s">
        <v>996</v>
      </c>
      <c r="EK13" s="70" t="s">
        <v>23</v>
      </c>
      <c r="EL13" s="72" t="s">
        <v>996</v>
      </c>
      <c r="EM13" s="70" t="s">
        <v>23</v>
      </c>
      <c r="EN13" s="72" t="s">
        <v>996</v>
      </c>
      <c r="EO13" s="70" t="s">
        <v>23</v>
      </c>
      <c r="EP13" s="72" t="s">
        <v>996</v>
      </c>
      <c r="EQ13" s="70" t="s">
        <v>23</v>
      </c>
      <c r="ER13" s="72" t="s">
        <v>996</v>
      </c>
      <c r="ES13" s="70" t="s">
        <v>23</v>
      </c>
      <c r="ET13" s="72" t="s">
        <v>996</v>
      </c>
      <c r="EU13" s="70" t="s">
        <v>23</v>
      </c>
      <c r="EV13" s="72" t="s">
        <v>996</v>
      </c>
      <c r="EW13" s="70" t="s">
        <v>23</v>
      </c>
      <c r="EX13" s="72" t="s">
        <v>996</v>
      </c>
      <c r="EY13" s="70" t="s">
        <v>23</v>
      </c>
      <c r="EZ13" s="72" t="s">
        <v>996</v>
      </c>
      <c r="FA13" s="70"/>
      <c r="FB13" s="70"/>
      <c r="FC13" s="72"/>
      <c r="FD13" s="70"/>
      <c r="FE13" s="72"/>
      <c r="FF13" s="70"/>
      <c r="FG13" s="72"/>
    </row>
    <row r="14" spans="1:163" ht="50.1" customHeight="1" x14ac:dyDescent="0.3">
      <c r="A14" s="202" t="s">
        <v>38</v>
      </c>
      <c r="B14" s="203" t="s">
        <v>81</v>
      </c>
      <c r="C14" s="204" t="str">
        <f>VLOOKUP(A14,Quest_eng_2018!A:C,3,FALSE)</f>
        <v xml:space="preserve">Is there any information on business trip costs incurred by the enterprise Administrator/Manager in 2017?  </v>
      </c>
      <c r="D14" s="205" t="s">
        <v>319</v>
      </c>
      <c r="E14" s="206" t="s">
        <v>128</v>
      </c>
      <c r="F14" s="206" t="s">
        <v>129</v>
      </c>
      <c r="G14" s="207">
        <v>0</v>
      </c>
      <c r="H14" s="206" t="s">
        <v>21</v>
      </c>
      <c r="I14" s="206" t="s">
        <v>22</v>
      </c>
      <c r="J14" s="206" t="s">
        <v>23</v>
      </c>
      <c r="K14" s="206" t="s">
        <v>24</v>
      </c>
      <c r="L14" s="206" t="s">
        <v>25</v>
      </c>
      <c r="M14" s="206" t="s">
        <v>26</v>
      </c>
      <c r="N14" s="206" t="s">
        <v>255</v>
      </c>
      <c r="O14" s="206" t="s">
        <v>255</v>
      </c>
      <c r="P14" s="206" t="s">
        <v>414</v>
      </c>
      <c r="Q14" s="206" t="s">
        <v>414</v>
      </c>
      <c r="R14" s="207">
        <v>0</v>
      </c>
      <c r="S14" s="206">
        <v>0</v>
      </c>
      <c r="T14" s="207">
        <f t="shared" si="0"/>
        <v>0</v>
      </c>
      <c r="U14" s="206" t="s">
        <v>255</v>
      </c>
      <c r="V14" s="206" t="s">
        <v>414</v>
      </c>
      <c r="W14" s="208"/>
      <c r="X14" s="209"/>
      <c r="Y14" s="208"/>
      <c r="Z14" s="210"/>
      <c r="AA14" s="208"/>
      <c r="AB14" s="211"/>
      <c r="AC14" s="208"/>
      <c r="AD14" s="212"/>
      <c r="AE14" s="208"/>
      <c r="AF14" s="212"/>
      <c r="AG14" s="208"/>
      <c r="AH14" s="212"/>
      <c r="AI14" s="208"/>
      <c r="AJ14" s="212"/>
      <c r="AK14" s="208"/>
      <c r="AL14" s="213"/>
      <c r="AM14" s="208"/>
      <c r="AN14" s="212"/>
      <c r="AO14" s="208"/>
      <c r="AP14" s="212"/>
      <c r="AQ14" s="208"/>
      <c r="AR14" s="212"/>
      <c r="AS14" s="208"/>
      <c r="AT14" s="212"/>
      <c r="AU14" s="208"/>
      <c r="AV14" s="214"/>
      <c r="AW14" s="208"/>
      <c r="AX14" s="215"/>
      <c r="AY14" s="208"/>
      <c r="AZ14" s="212"/>
      <c r="BA14" s="208"/>
      <c r="BB14" s="212"/>
      <c r="BC14" s="208"/>
      <c r="BD14" s="212"/>
      <c r="BE14" s="208"/>
      <c r="BF14" s="212"/>
      <c r="BG14" s="208"/>
      <c r="BH14" s="212"/>
      <c r="BI14" s="208"/>
      <c r="BJ14" s="212"/>
      <c r="BK14" s="208"/>
      <c r="BL14" s="212"/>
      <c r="BM14" s="208"/>
      <c r="BN14" s="212"/>
      <c r="BO14" s="208"/>
      <c r="BP14" s="212"/>
      <c r="BQ14" s="208"/>
      <c r="BR14" s="212"/>
      <c r="BS14" s="208"/>
      <c r="BT14" s="212"/>
      <c r="BU14" s="208"/>
      <c r="BV14" s="212"/>
      <c r="BW14" s="208"/>
      <c r="BX14" s="214"/>
      <c r="BY14" s="208"/>
      <c r="BZ14" s="215"/>
      <c r="CA14" s="208"/>
      <c r="CB14" s="214"/>
      <c r="CC14" s="208"/>
      <c r="CD14" s="216"/>
      <c r="CE14" s="208"/>
      <c r="CF14" s="217"/>
      <c r="CG14" s="208"/>
      <c r="CH14" s="212"/>
      <c r="CI14" s="208"/>
      <c r="CJ14" s="212"/>
      <c r="CK14" s="208"/>
      <c r="CL14" s="212"/>
      <c r="CM14" s="208"/>
      <c r="CN14" s="212"/>
      <c r="CO14" s="208"/>
      <c r="CP14" s="212"/>
      <c r="CQ14" s="208"/>
      <c r="CR14" s="212"/>
      <c r="CS14" s="208"/>
      <c r="CT14" s="212"/>
      <c r="CU14" s="208"/>
      <c r="CV14" s="212"/>
      <c r="CW14" s="208"/>
      <c r="CX14" s="212"/>
      <c r="CY14" s="208"/>
      <c r="CZ14" s="212"/>
      <c r="DA14" s="208"/>
      <c r="DB14" s="212"/>
      <c r="DC14" s="208"/>
      <c r="DD14" s="212"/>
      <c r="DE14" s="208"/>
      <c r="DF14" s="212"/>
      <c r="DG14" s="208"/>
      <c r="DH14" s="212"/>
      <c r="DI14" s="208"/>
      <c r="DJ14" s="212"/>
      <c r="DK14" s="208"/>
      <c r="DL14" s="214"/>
      <c r="DM14" s="208"/>
      <c r="DN14" s="212"/>
      <c r="DO14" s="208"/>
      <c r="DP14" s="212"/>
      <c r="DQ14" s="208"/>
      <c r="DR14" s="212"/>
      <c r="DS14" s="208"/>
      <c r="DT14" s="212"/>
      <c r="DU14" s="208"/>
      <c r="DV14" s="212"/>
      <c r="DW14" s="208"/>
      <c r="DX14" s="212"/>
      <c r="DY14" s="208"/>
      <c r="DZ14" s="212"/>
      <c r="EA14" s="208"/>
      <c r="EB14" s="72"/>
      <c r="EC14" s="208"/>
      <c r="ED14" s="212"/>
      <c r="EE14" s="208"/>
      <c r="EF14" s="212"/>
      <c r="EG14" s="208"/>
      <c r="EH14" s="212"/>
      <c r="EI14" s="208"/>
      <c r="EJ14" s="212"/>
      <c r="EK14" s="208"/>
      <c r="EL14" s="212"/>
      <c r="EM14" s="208"/>
      <c r="EN14" s="212"/>
      <c r="EO14" s="208"/>
      <c r="EP14" s="212"/>
      <c r="EQ14" s="208"/>
      <c r="ER14" s="212"/>
      <c r="ES14" s="208"/>
      <c r="ET14" s="212"/>
      <c r="EU14" s="208"/>
      <c r="EV14" s="212"/>
      <c r="EW14" s="208"/>
      <c r="EX14" s="212"/>
      <c r="EY14" s="208"/>
      <c r="EZ14" s="212"/>
      <c r="FA14" s="208"/>
      <c r="FB14" s="208"/>
      <c r="FC14" s="212"/>
      <c r="FD14" s="208"/>
      <c r="FE14" s="212"/>
      <c r="FF14" s="208"/>
      <c r="FG14" s="212"/>
    </row>
    <row r="15" spans="1:163" ht="50.1" customHeight="1" x14ac:dyDescent="0.3">
      <c r="A15" s="11" t="s">
        <v>39</v>
      </c>
      <c r="B15" s="160" t="s">
        <v>523</v>
      </c>
      <c r="C15" s="164" t="str">
        <f>VLOOKUP(A15,Quest_eng_2018!A:C,3,FALSE)</f>
        <v>Is it possible to search and copy a text in the company's 2019 annual report published on the web?</v>
      </c>
      <c r="D15" s="14" t="s">
        <v>319</v>
      </c>
      <c r="E15" s="2" t="s">
        <v>112</v>
      </c>
      <c r="F15" s="2" t="s">
        <v>113</v>
      </c>
      <c r="G15" s="6">
        <v>1</v>
      </c>
      <c r="H15" s="2" t="s">
        <v>21</v>
      </c>
      <c r="I15" s="2" t="s">
        <v>22</v>
      </c>
      <c r="J15" s="2" t="s">
        <v>23</v>
      </c>
      <c r="K15" s="2" t="s">
        <v>24</v>
      </c>
      <c r="L15" s="2" t="s">
        <v>25</v>
      </c>
      <c r="M15" s="2" t="s">
        <v>26</v>
      </c>
      <c r="N15" s="2" t="s">
        <v>255</v>
      </c>
      <c r="O15" s="2" t="s">
        <v>255</v>
      </c>
      <c r="P15" s="2" t="s">
        <v>414</v>
      </c>
      <c r="Q15" s="2" t="s">
        <v>414</v>
      </c>
      <c r="R15" s="6">
        <v>1</v>
      </c>
      <c r="S15" s="2">
        <v>0</v>
      </c>
      <c r="T15" s="6">
        <f t="shared" si="0"/>
        <v>0.5</v>
      </c>
      <c r="U15" s="2" t="s">
        <v>255</v>
      </c>
      <c r="V15" s="2" t="s">
        <v>414</v>
      </c>
      <c r="W15" s="70" t="s">
        <v>23</v>
      </c>
      <c r="X15" s="37" t="s">
        <v>973</v>
      </c>
      <c r="Y15" s="70" t="s">
        <v>23</v>
      </c>
      <c r="Z15" s="51" t="s">
        <v>993</v>
      </c>
      <c r="AA15" s="70" t="s">
        <v>23</v>
      </c>
      <c r="AB15" s="64" t="s">
        <v>993</v>
      </c>
      <c r="AC15" s="70" t="s">
        <v>23</v>
      </c>
      <c r="AD15" s="72" t="s">
        <v>993</v>
      </c>
      <c r="AE15" s="70" t="s">
        <v>23</v>
      </c>
      <c r="AF15" s="72" t="s">
        <v>993</v>
      </c>
      <c r="AG15" s="70" t="s">
        <v>23</v>
      </c>
      <c r="AH15" s="72" t="s">
        <v>993</v>
      </c>
      <c r="AI15" s="70" t="s">
        <v>23</v>
      </c>
      <c r="AJ15" s="72" t="s">
        <v>996</v>
      </c>
      <c r="AK15" s="70" t="s">
        <v>23</v>
      </c>
      <c r="AL15" s="92" t="s">
        <v>996</v>
      </c>
      <c r="AM15" s="70" t="s">
        <v>23</v>
      </c>
      <c r="AN15" s="72" t="s">
        <v>996</v>
      </c>
      <c r="AO15" s="70" t="s">
        <v>23</v>
      </c>
      <c r="AP15" s="72" t="s">
        <v>996</v>
      </c>
      <c r="AQ15" s="70" t="s">
        <v>23</v>
      </c>
      <c r="AR15" s="72" t="s">
        <v>996</v>
      </c>
      <c r="AS15" s="70" t="s">
        <v>23</v>
      </c>
      <c r="AT15" s="72" t="s">
        <v>996</v>
      </c>
      <c r="AU15" s="70" t="s">
        <v>23</v>
      </c>
      <c r="AV15" s="72" t="s">
        <v>996</v>
      </c>
      <c r="AW15" s="70" t="s">
        <v>23</v>
      </c>
      <c r="AX15" s="92" t="s">
        <v>996</v>
      </c>
      <c r="AY15" s="70" t="s">
        <v>23</v>
      </c>
      <c r="AZ15" s="72" t="s">
        <v>996</v>
      </c>
      <c r="BA15" s="70" t="s">
        <v>23</v>
      </c>
      <c r="BB15" s="72" t="s">
        <v>996</v>
      </c>
      <c r="BC15" s="70" t="s">
        <v>23</v>
      </c>
      <c r="BD15" s="72" t="s">
        <v>996</v>
      </c>
      <c r="BE15" s="70" t="s">
        <v>23</v>
      </c>
      <c r="BF15" s="72" t="s">
        <v>996</v>
      </c>
      <c r="BG15" s="70" t="s">
        <v>23</v>
      </c>
      <c r="BH15" s="109" t="s">
        <v>996</v>
      </c>
      <c r="BI15" s="70" t="s">
        <v>23</v>
      </c>
      <c r="BJ15" s="72" t="s">
        <v>996</v>
      </c>
      <c r="BK15" s="70" t="s">
        <v>23</v>
      </c>
      <c r="BL15" s="72" t="s">
        <v>996</v>
      </c>
      <c r="BM15" s="70" t="s">
        <v>23</v>
      </c>
      <c r="BN15" s="72" t="s">
        <v>996</v>
      </c>
      <c r="BO15" s="70" t="s">
        <v>23</v>
      </c>
      <c r="BP15" s="72" t="s">
        <v>996</v>
      </c>
      <c r="BQ15" s="70" t="s">
        <v>23</v>
      </c>
      <c r="BR15" s="72" t="s">
        <v>996</v>
      </c>
      <c r="BS15" s="70" t="s">
        <v>23</v>
      </c>
      <c r="BT15" s="72" t="s">
        <v>996</v>
      </c>
      <c r="BU15" s="70" t="s">
        <v>23</v>
      </c>
      <c r="BV15" s="72" t="s">
        <v>996</v>
      </c>
      <c r="BW15" s="70" t="s">
        <v>23</v>
      </c>
      <c r="BX15" s="85" t="s">
        <v>996</v>
      </c>
      <c r="BY15" s="70" t="s">
        <v>23</v>
      </c>
      <c r="BZ15" s="93" t="s">
        <v>996</v>
      </c>
      <c r="CA15" s="70" t="s">
        <v>23</v>
      </c>
      <c r="CB15" s="72" t="s">
        <v>996</v>
      </c>
      <c r="CC15" s="70" t="s">
        <v>23</v>
      </c>
      <c r="CD15" s="69" t="s">
        <v>996</v>
      </c>
      <c r="CE15" s="70" t="s">
        <v>23</v>
      </c>
      <c r="CF15" s="51" t="s">
        <v>996</v>
      </c>
      <c r="CG15" s="70" t="s">
        <v>23</v>
      </c>
      <c r="CH15" s="72" t="s">
        <v>996</v>
      </c>
      <c r="CI15" s="70" t="s">
        <v>23</v>
      </c>
      <c r="CJ15" s="72" t="s">
        <v>996</v>
      </c>
      <c r="CK15" s="70" t="s">
        <v>23</v>
      </c>
      <c r="CL15" s="72" t="s">
        <v>996</v>
      </c>
      <c r="CM15" s="70" t="s">
        <v>23</v>
      </c>
      <c r="CN15" s="72" t="s">
        <v>996</v>
      </c>
      <c r="CO15" s="70" t="s">
        <v>23</v>
      </c>
      <c r="CP15" s="72" t="s">
        <v>996</v>
      </c>
      <c r="CQ15" s="70" t="s">
        <v>23</v>
      </c>
      <c r="CR15" s="72" t="s">
        <v>996</v>
      </c>
      <c r="CS15" s="70" t="s">
        <v>23</v>
      </c>
      <c r="CT15" s="72" t="s">
        <v>996</v>
      </c>
      <c r="CU15" s="70" t="s">
        <v>23</v>
      </c>
      <c r="CV15" s="72" t="s">
        <v>996</v>
      </c>
      <c r="CW15" s="70" t="s">
        <v>23</v>
      </c>
      <c r="CX15" s="72" t="s">
        <v>996</v>
      </c>
      <c r="CY15" s="70" t="s">
        <v>23</v>
      </c>
      <c r="CZ15" s="72" t="s">
        <v>996</v>
      </c>
      <c r="DA15" s="70" t="s">
        <v>23</v>
      </c>
      <c r="DB15" s="72" t="s">
        <v>996</v>
      </c>
      <c r="DC15" s="70" t="s">
        <v>23</v>
      </c>
      <c r="DD15" s="72" t="s">
        <v>996</v>
      </c>
      <c r="DE15" s="70" t="s">
        <v>23</v>
      </c>
      <c r="DF15" s="72" t="s">
        <v>996</v>
      </c>
      <c r="DG15" s="70" t="s">
        <v>23</v>
      </c>
      <c r="DH15" s="72" t="s">
        <v>996</v>
      </c>
      <c r="DI15" s="70" t="s">
        <v>23</v>
      </c>
      <c r="DJ15" s="72" t="s">
        <v>996</v>
      </c>
      <c r="DK15" s="70" t="s">
        <v>23</v>
      </c>
      <c r="DL15" s="72" t="s">
        <v>996</v>
      </c>
      <c r="DM15" s="70" t="s">
        <v>23</v>
      </c>
      <c r="DN15" s="72" t="s">
        <v>996</v>
      </c>
      <c r="DO15" s="70" t="s">
        <v>23</v>
      </c>
      <c r="DP15" s="72" t="s">
        <v>996</v>
      </c>
      <c r="DQ15" s="70" t="s">
        <v>23</v>
      </c>
      <c r="DR15" s="72" t="s">
        <v>996</v>
      </c>
      <c r="DS15" s="70" t="s">
        <v>23</v>
      </c>
      <c r="DT15" s="72" t="s">
        <v>996</v>
      </c>
      <c r="DU15" s="70" t="s">
        <v>23</v>
      </c>
      <c r="DV15" s="72" t="s">
        <v>996</v>
      </c>
      <c r="DW15" s="70" t="s">
        <v>23</v>
      </c>
      <c r="DX15" s="72" t="s">
        <v>996</v>
      </c>
      <c r="DY15" s="70" t="s">
        <v>23</v>
      </c>
      <c r="DZ15" s="72" t="s">
        <v>996</v>
      </c>
      <c r="EA15" s="70" t="s">
        <v>23</v>
      </c>
      <c r="EB15" s="72" t="s">
        <v>996</v>
      </c>
      <c r="EC15" s="70" t="s">
        <v>23</v>
      </c>
      <c r="ED15" s="72" t="s">
        <v>996</v>
      </c>
      <c r="EE15" s="70" t="s">
        <v>23</v>
      </c>
      <c r="EF15" s="72" t="s">
        <v>996</v>
      </c>
      <c r="EG15" s="70" t="s">
        <v>23</v>
      </c>
      <c r="EH15" s="72" t="s">
        <v>996</v>
      </c>
      <c r="EI15" s="70" t="s">
        <v>23</v>
      </c>
      <c r="EJ15" s="72" t="s">
        <v>996</v>
      </c>
      <c r="EK15" s="70" t="s">
        <v>23</v>
      </c>
      <c r="EL15" s="72" t="s">
        <v>996</v>
      </c>
      <c r="EM15" s="70" t="s">
        <v>23</v>
      </c>
      <c r="EN15" s="72" t="s">
        <v>996</v>
      </c>
      <c r="EO15" s="70" t="s">
        <v>23</v>
      </c>
      <c r="EP15" s="72" t="s">
        <v>996</v>
      </c>
      <c r="EQ15" s="70" t="s">
        <v>23</v>
      </c>
      <c r="ER15" s="72" t="s">
        <v>996</v>
      </c>
      <c r="ES15" s="70" t="s">
        <v>23</v>
      </c>
      <c r="ET15" s="72" t="s">
        <v>996</v>
      </c>
      <c r="EU15" s="70" t="s">
        <v>23</v>
      </c>
      <c r="EV15" s="72" t="s">
        <v>996</v>
      </c>
      <c r="EW15" s="70" t="s">
        <v>23</v>
      </c>
      <c r="EX15" s="72" t="s">
        <v>996</v>
      </c>
      <c r="EY15" s="70" t="s">
        <v>23</v>
      </c>
      <c r="EZ15" s="72" t="s">
        <v>996</v>
      </c>
      <c r="FA15" s="70"/>
      <c r="FB15" s="70"/>
      <c r="FC15" s="72"/>
      <c r="FD15" s="70"/>
      <c r="FE15" s="72"/>
      <c r="FF15" s="70"/>
      <c r="FG15" s="72"/>
    </row>
    <row r="16" spans="1:163" ht="50.1" customHeight="1" x14ac:dyDescent="0.3">
      <c r="A16" s="11" t="s">
        <v>40</v>
      </c>
      <c r="B16" s="160" t="s">
        <v>192</v>
      </c>
      <c r="C16" s="164" t="str">
        <f>VLOOKUP(A16,Quest_eng_2018!A:C,3,FALSE)</f>
        <v>Has the enterprise responded to the request of information lodged in compliance with the legal terms and conditions?</v>
      </c>
      <c r="D16" s="14" t="s">
        <v>319</v>
      </c>
      <c r="E16" s="2" t="s">
        <v>114</v>
      </c>
      <c r="F16" s="2" t="s">
        <v>115</v>
      </c>
      <c r="G16" s="6">
        <v>4</v>
      </c>
      <c r="H16" s="2" t="s">
        <v>21</v>
      </c>
      <c r="I16" s="2" t="s">
        <v>22</v>
      </c>
      <c r="J16" s="2" t="s">
        <v>23</v>
      </c>
      <c r="K16" s="2" t="s">
        <v>24</v>
      </c>
      <c r="L16" s="2" t="s">
        <v>185</v>
      </c>
      <c r="M16" s="2" t="s">
        <v>186</v>
      </c>
      <c r="N16" s="2" t="s">
        <v>255</v>
      </c>
      <c r="O16" s="2" t="s">
        <v>255</v>
      </c>
      <c r="P16" s="2" t="s">
        <v>25</v>
      </c>
      <c r="Q16" s="2" t="s">
        <v>26</v>
      </c>
      <c r="R16" s="6">
        <v>4</v>
      </c>
      <c r="S16" s="2">
        <v>0</v>
      </c>
      <c r="T16" s="6">
        <f t="shared" si="0"/>
        <v>2</v>
      </c>
      <c r="U16" s="2" t="s">
        <v>255</v>
      </c>
      <c r="V16" s="2">
        <f>T16</f>
        <v>2</v>
      </c>
      <c r="W16" s="70" t="s">
        <v>23</v>
      </c>
      <c r="X16" s="69" t="s">
        <v>994</v>
      </c>
      <c r="Y16" s="70" t="s">
        <v>23</v>
      </c>
      <c r="Z16" s="51" t="s">
        <v>994</v>
      </c>
      <c r="AA16" s="70" t="s">
        <v>23</v>
      </c>
      <c r="AB16" s="64" t="s">
        <v>994</v>
      </c>
      <c r="AC16" s="70" t="s">
        <v>23</v>
      </c>
      <c r="AD16" s="72" t="s">
        <v>994</v>
      </c>
      <c r="AE16" s="70" t="s">
        <v>23</v>
      </c>
      <c r="AF16" s="72" t="s">
        <v>994</v>
      </c>
      <c r="AG16" s="70" t="s">
        <v>23</v>
      </c>
      <c r="AH16" s="72" t="s">
        <v>994</v>
      </c>
      <c r="AI16" s="70" t="s">
        <v>23</v>
      </c>
      <c r="AJ16" s="72" t="s">
        <v>994</v>
      </c>
      <c r="AK16" s="70" t="s">
        <v>23</v>
      </c>
      <c r="AL16" s="92" t="s">
        <v>994</v>
      </c>
      <c r="AM16" s="70" t="s">
        <v>23</v>
      </c>
      <c r="AN16" s="72" t="s">
        <v>994</v>
      </c>
      <c r="AO16" s="70" t="s">
        <v>23</v>
      </c>
      <c r="AP16" s="72" t="s">
        <v>994</v>
      </c>
      <c r="AQ16" s="70" t="s">
        <v>21</v>
      </c>
      <c r="AR16" s="72" t="s">
        <v>947</v>
      </c>
      <c r="AS16" s="70" t="s">
        <v>23</v>
      </c>
      <c r="AT16" s="72" t="s">
        <v>994</v>
      </c>
      <c r="AU16" s="70" t="s">
        <v>23</v>
      </c>
      <c r="AV16" s="72" t="s">
        <v>994</v>
      </c>
      <c r="AW16" s="70" t="s">
        <v>23</v>
      </c>
      <c r="AX16" s="92" t="s">
        <v>994</v>
      </c>
      <c r="AY16" s="70" t="s">
        <v>23</v>
      </c>
      <c r="AZ16" s="72" t="s">
        <v>994</v>
      </c>
      <c r="BA16" s="70" t="s">
        <v>23</v>
      </c>
      <c r="BB16" s="72" t="s">
        <v>994</v>
      </c>
      <c r="BC16" s="70" t="s">
        <v>23</v>
      </c>
      <c r="BD16" s="72" t="s">
        <v>994</v>
      </c>
      <c r="BE16" s="70" t="s">
        <v>23</v>
      </c>
      <c r="BF16" s="72" t="s">
        <v>994</v>
      </c>
      <c r="BG16" s="70" t="s">
        <v>23</v>
      </c>
      <c r="BH16" s="72" t="s">
        <v>994</v>
      </c>
      <c r="BI16" s="70" t="s">
        <v>23</v>
      </c>
      <c r="BJ16" s="72" t="s">
        <v>994</v>
      </c>
      <c r="BK16" s="70" t="s">
        <v>23</v>
      </c>
      <c r="BL16" s="72" t="s">
        <v>994</v>
      </c>
      <c r="BM16" s="70" t="s">
        <v>23</v>
      </c>
      <c r="BN16" s="72" t="s">
        <v>994</v>
      </c>
      <c r="BO16" s="70" t="s">
        <v>23</v>
      </c>
      <c r="BP16" s="72" t="s">
        <v>994</v>
      </c>
      <c r="BQ16" s="70" t="s">
        <v>23</v>
      </c>
      <c r="BR16" s="72" t="s">
        <v>994</v>
      </c>
      <c r="BS16" s="70" t="s">
        <v>23</v>
      </c>
      <c r="BT16" s="72" t="s">
        <v>994</v>
      </c>
      <c r="BU16" s="70" t="s">
        <v>23</v>
      </c>
      <c r="BV16" s="72" t="s">
        <v>994</v>
      </c>
      <c r="BW16" s="70" t="s">
        <v>23</v>
      </c>
      <c r="BX16" s="72" t="s">
        <v>994</v>
      </c>
      <c r="BY16" s="70" t="s">
        <v>23</v>
      </c>
      <c r="BZ16" s="92" t="s">
        <v>994</v>
      </c>
      <c r="CA16" s="70" t="s">
        <v>23</v>
      </c>
      <c r="CB16" s="72" t="s">
        <v>994</v>
      </c>
      <c r="CC16" s="70" t="s">
        <v>23</v>
      </c>
      <c r="CD16" s="69" t="s">
        <v>994</v>
      </c>
      <c r="CE16" s="70" t="s">
        <v>23</v>
      </c>
      <c r="CF16" s="51" t="s">
        <v>994</v>
      </c>
      <c r="CG16" s="70" t="s">
        <v>23</v>
      </c>
      <c r="CH16" s="72" t="s">
        <v>994</v>
      </c>
      <c r="CI16" s="70" t="s">
        <v>23</v>
      </c>
      <c r="CJ16" s="72" t="s">
        <v>994</v>
      </c>
      <c r="CK16" s="70" t="s">
        <v>23</v>
      </c>
      <c r="CL16" s="72" t="s">
        <v>994</v>
      </c>
      <c r="CM16" s="70" t="s">
        <v>23</v>
      </c>
      <c r="CN16" s="72" t="s">
        <v>994</v>
      </c>
      <c r="CO16" s="70" t="s">
        <v>23</v>
      </c>
      <c r="CP16" s="72" t="s">
        <v>994</v>
      </c>
      <c r="CQ16" s="70" t="s">
        <v>23</v>
      </c>
      <c r="CR16" s="72" t="s">
        <v>994</v>
      </c>
      <c r="CS16" s="70" t="s">
        <v>23</v>
      </c>
      <c r="CT16" s="72" t="s">
        <v>994</v>
      </c>
      <c r="CU16" s="70" t="s">
        <v>23</v>
      </c>
      <c r="CV16" s="72" t="s">
        <v>994</v>
      </c>
      <c r="CW16" s="70" t="s">
        <v>23</v>
      </c>
      <c r="CX16" s="72" t="s">
        <v>994</v>
      </c>
      <c r="CY16" s="70" t="s">
        <v>23</v>
      </c>
      <c r="CZ16" s="72" t="s">
        <v>994</v>
      </c>
      <c r="DA16" s="70" t="s">
        <v>23</v>
      </c>
      <c r="DB16" s="72" t="s">
        <v>994</v>
      </c>
      <c r="DC16" s="70" t="s">
        <v>23</v>
      </c>
      <c r="DD16" s="72" t="s">
        <v>994</v>
      </c>
      <c r="DE16" s="70" t="s">
        <v>23</v>
      </c>
      <c r="DF16" s="72" t="s">
        <v>994</v>
      </c>
      <c r="DG16" s="70" t="s">
        <v>23</v>
      </c>
      <c r="DH16" s="72" t="s">
        <v>994</v>
      </c>
      <c r="DI16" s="70" t="s">
        <v>23</v>
      </c>
      <c r="DJ16" s="72" t="s">
        <v>994</v>
      </c>
      <c r="DK16" s="70" t="s">
        <v>23</v>
      </c>
      <c r="DL16" s="72" t="s">
        <v>994</v>
      </c>
      <c r="DM16" s="70" t="s">
        <v>23</v>
      </c>
      <c r="DN16" s="72" t="s">
        <v>994</v>
      </c>
      <c r="DO16" s="70" t="s">
        <v>23</v>
      </c>
      <c r="DP16" s="72" t="s">
        <v>994</v>
      </c>
      <c r="DQ16" s="70" t="s">
        <v>23</v>
      </c>
      <c r="DR16" s="72" t="s">
        <v>994</v>
      </c>
      <c r="DS16" s="70" t="s">
        <v>23</v>
      </c>
      <c r="DT16" s="72" t="s">
        <v>994</v>
      </c>
      <c r="DU16" s="70" t="s">
        <v>23</v>
      </c>
      <c r="DV16" s="72" t="s">
        <v>994</v>
      </c>
      <c r="DW16" s="70" t="s">
        <v>21</v>
      </c>
      <c r="DX16" s="72" t="s">
        <v>947</v>
      </c>
      <c r="DY16" s="70" t="s">
        <v>23</v>
      </c>
      <c r="DZ16" s="72" t="s">
        <v>994</v>
      </c>
      <c r="EA16" s="70" t="s">
        <v>23</v>
      </c>
      <c r="EB16" s="72" t="s">
        <v>994</v>
      </c>
      <c r="EC16" s="70" t="s">
        <v>23</v>
      </c>
      <c r="ED16" s="72" t="s">
        <v>994</v>
      </c>
      <c r="EE16" s="70" t="s">
        <v>23</v>
      </c>
      <c r="EF16" s="72" t="s">
        <v>994</v>
      </c>
      <c r="EG16" s="70" t="s">
        <v>23</v>
      </c>
      <c r="EH16" s="72" t="s">
        <v>994</v>
      </c>
      <c r="EI16" s="70" t="s">
        <v>23</v>
      </c>
      <c r="EJ16" s="72" t="s">
        <v>994</v>
      </c>
      <c r="EK16" s="70" t="s">
        <v>23</v>
      </c>
      <c r="EL16" s="72" t="s">
        <v>994</v>
      </c>
      <c r="EM16" s="70" t="s">
        <v>23</v>
      </c>
      <c r="EN16" s="72" t="s">
        <v>994</v>
      </c>
      <c r="EO16" s="70" t="s">
        <v>23</v>
      </c>
      <c r="EP16" s="72" t="s">
        <v>994</v>
      </c>
      <c r="EQ16" s="70" t="s">
        <v>23</v>
      </c>
      <c r="ER16" s="72" t="s">
        <v>994</v>
      </c>
      <c r="ES16" s="70" t="s">
        <v>25</v>
      </c>
      <c r="ET16" s="72" t="s">
        <v>968</v>
      </c>
      <c r="EU16" s="70" t="s">
        <v>23</v>
      </c>
      <c r="EV16" s="72" t="s">
        <v>994</v>
      </c>
      <c r="EW16" s="70" t="s">
        <v>21</v>
      </c>
      <c r="EX16" s="72" t="s">
        <v>947</v>
      </c>
      <c r="EY16" s="70" t="s">
        <v>23</v>
      </c>
      <c r="EZ16" s="72" t="s">
        <v>994</v>
      </c>
      <c r="FA16" s="70"/>
      <c r="FB16" s="70"/>
      <c r="FC16" s="72"/>
      <c r="FD16" s="70"/>
      <c r="FE16" s="72"/>
      <c r="FF16" s="70"/>
      <c r="FG16" s="72"/>
    </row>
    <row r="17" spans="1:163" ht="50.1" customHeight="1" x14ac:dyDescent="0.3">
      <c r="A17" s="11" t="s">
        <v>41</v>
      </c>
      <c r="B17" s="160" t="s">
        <v>82</v>
      </c>
      <c r="C17" s="164" t="str">
        <f>VLOOKUP(A17,Quest_eng_2018!A:C,3,FALSE)</f>
        <v>Has the enterprise responded to IDIS ”Viitorul” Questionnaire in compliance with the legal terms and conditions referred to in the Law on Access to Information?</v>
      </c>
      <c r="D17" s="14" t="s">
        <v>319</v>
      </c>
      <c r="E17" s="2" t="s">
        <v>116</v>
      </c>
      <c r="F17" s="2" t="s">
        <v>117</v>
      </c>
      <c r="G17" s="6">
        <v>4</v>
      </c>
      <c r="H17" s="2" t="s">
        <v>21</v>
      </c>
      <c r="I17" s="2" t="s">
        <v>22</v>
      </c>
      <c r="J17" s="2" t="s">
        <v>23</v>
      </c>
      <c r="K17" s="2" t="s">
        <v>24</v>
      </c>
      <c r="L17" s="2" t="s">
        <v>185</v>
      </c>
      <c r="M17" s="2" t="s">
        <v>186</v>
      </c>
      <c r="N17" s="2" t="s">
        <v>255</v>
      </c>
      <c r="O17" s="2" t="s">
        <v>255</v>
      </c>
      <c r="P17" s="2" t="s">
        <v>25</v>
      </c>
      <c r="Q17" s="2" t="s">
        <v>26</v>
      </c>
      <c r="R17" s="6">
        <v>4</v>
      </c>
      <c r="S17" s="2">
        <v>0</v>
      </c>
      <c r="T17" s="6">
        <f t="shared" si="0"/>
        <v>2</v>
      </c>
      <c r="U17" s="2" t="s">
        <v>255</v>
      </c>
      <c r="V17" s="2">
        <f>T17</f>
        <v>2</v>
      </c>
      <c r="W17" s="70" t="s">
        <v>23</v>
      </c>
      <c r="X17" s="69" t="s">
        <v>995</v>
      </c>
      <c r="Y17" s="70" t="s">
        <v>23</v>
      </c>
      <c r="Z17" s="51" t="s">
        <v>995</v>
      </c>
      <c r="AA17" s="70" t="s">
        <v>23</v>
      </c>
      <c r="AB17" s="64" t="s">
        <v>999</v>
      </c>
      <c r="AC17" s="70" t="s">
        <v>23</v>
      </c>
      <c r="AD17" s="72" t="s">
        <v>999</v>
      </c>
      <c r="AE17" s="70" t="s">
        <v>23</v>
      </c>
      <c r="AF17" s="72" t="s">
        <v>999</v>
      </c>
      <c r="AG17" s="70" t="s">
        <v>23</v>
      </c>
      <c r="AH17" s="72" t="s">
        <v>999</v>
      </c>
      <c r="AI17" s="70" t="s">
        <v>23</v>
      </c>
      <c r="AJ17" s="72" t="s">
        <v>999</v>
      </c>
      <c r="AK17" s="70" t="s">
        <v>21</v>
      </c>
      <c r="AL17" s="92" t="s">
        <v>665</v>
      </c>
      <c r="AM17" s="70" t="s">
        <v>21</v>
      </c>
      <c r="AN17" s="72" t="s">
        <v>665</v>
      </c>
      <c r="AO17" s="70" t="s">
        <v>21</v>
      </c>
      <c r="AP17" s="72" t="s">
        <v>665</v>
      </c>
      <c r="AQ17" s="70" t="s">
        <v>21</v>
      </c>
      <c r="AR17" s="72" t="s">
        <v>665</v>
      </c>
      <c r="AS17" s="70" t="s">
        <v>23</v>
      </c>
      <c r="AT17" s="72" t="s">
        <v>999</v>
      </c>
      <c r="AU17" s="70" t="s">
        <v>21</v>
      </c>
      <c r="AV17" s="72" t="s">
        <v>665</v>
      </c>
      <c r="AW17" s="70" t="s">
        <v>21</v>
      </c>
      <c r="AX17" s="92" t="s">
        <v>665</v>
      </c>
      <c r="AY17" s="70" t="s">
        <v>23</v>
      </c>
      <c r="AZ17" s="72" t="s">
        <v>999</v>
      </c>
      <c r="BA17" s="70" t="s">
        <v>21</v>
      </c>
      <c r="BB17" s="72" t="s">
        <v>665</v>
      </c>
      <c r="BC17" s="70" t="s">
        <v>23</v>
      </c>
      <c r="BD17" s="72" t="s">
        <v>999</v>
      </c>
      <c r="BE17" s="70" t="s">
        <v>23</v>
      </c>
      <c r="BF17" s="72" t="s">
        <v>999</v>
      </c>
      <c r="BG17" s="70" t="s">
        <v>23</v>
      </c>
      <c r="BH17" s="72" t="s">
        <v>999</v>
      </c>
      <c r="BI17" s="70" t="s">
        <v>21</v>
      </c>
      <c r="BJ17" s="72" t="s">
        <v>677</v>
      </c>
      <c r="BK17" s="70" t="s">
        <v>23</v>
      </c>
      <c r="BL17" s="72" t="s">
        <v>999</v>
      </c>
      <c r="BM17" s="70" t="s">
        <v>21</v>
      </c>
      <c r="BN17" s="72" t="s">
        <v>665</v>
      </c>
      <c r="BO17" s="70" t="s">
        <v>23</v>
      </c>
      <c r="BP17" s="109" t="s">
        <v>999</v>
      </c>
      <c r="BQ17" s="70" t="s">
        <v>23</v>
      </c>
      <c r="BR17" s="72" t="s">
        <v>999</v>
      </c>
      <c r="BS17" s="70" t="s">
        <v>23</v>
      </c>
      <c r="BT17" s="72" t="s">
        <v>999</v>
      </c>
      <c r="BU17" s="70" t="s">
        <v>23</v>
      </c>
      <c r="BV17" s="72" t="s">
        <v>999</v>
      </c>
      <c r="BW17" s="70" t="s">
        <v>23</v>
      </c>
      <c r="BX17" s="72" t="s">
        <v>999</v>
      </c>
      <c r="BY17" s="70" t="s">
        <v>23</v>
      </c>
      <c r="BZ17" s="92" t="s">
        <v>999</v>
      </c>
      <c r="CA17" s="70" t="s">
        <v>21</v>
      </c>
      <c r="CB17" s="72" t="s">
        <v>749</v>
      </c>
      <c r="CC17" s="70" t="s">
        <v>23</v>
      </c>
      <c r="CD17" s="69" t="s">
        <v>999</v>
      </c>
      <c r="CE17" s="70" t="s">
        <v>23</v>
      </c>
      <c r="CF17" s="51" t="s">
        <v>999</v>
      </c>
      <c r="CG17" s="70" t="s">
        <v>23</v>
      </c>
      <c r="CH17" s="72" t="s">
        <v>999</v>
      </c>
      <c r="CI17" s="70" t="s">
        <v>23</v>
      </c>
      <c r="CJ17" s="72" t="s">
        <v>999</v>
      </c>
      <c r="CK17" s="70" t="s">
        <v>21</v>
      </c>
      <c r="CL17" s="72" t="s">
        <v>665</v>
      </c>
      <c r="CM17" s="70" t="s">
        <v>23</v>
      </c>
      <c r="CN17" s="72" t="s">
        <v>999</v>
      </c>
      <c r="CO17" s="70" t="s">
        <v>21</v>
      </c>
      <c r="CP17" s="72" t="s">
        <v>665</v>
      </c>
      <c r="CQ17" s="70" t="s">
        <v>23</v>
      </c>
      <c r="CR17" s="72" t="s">
        <v>999</v>
      </c>
      <c r="CS17" s="70" t="s">
        <v>21</v>
      </c>
      <c r="CT17" s="72" t="s">
        <v>665</v>
      </c>
      <c r="CU17" s="70" t="s">
        <v>23</v>
      </c>
      <c r="CV17" s="72" t="s">
        <v>999</v>
      </c>
      <c r="CW17" s="70" t="s">
        <v>21</v>
      </c>
      <c r="CX17" s="72" t="s">
        <v>665</v>
      </c>
      <c r="CY17" s="70" t="s">
        <v>21</v>
      </c>
      <c r="CZ17" s="72" t="s">
        <v>828</v>
      </c>
      <c r="DA17" s="70" t="s">
        <v>23</v>
      </c>
      <c r="DB17" s="72" t="s">
        <v>999</v>
      </c>
      <c r="DC17" s="70" t="s">
        <v>21</v>
      </c>
      <c r="DD17" s="72" t="s">
        <v>665</v>
      </c>
      <c r="DE17" s="70" t="s">
        <v>23</v>
      </c>
      <c r="DF17" s="72" t="s">
        <v>999</v>
      </c>
      <c r="DG17" s="70" t="s">
        <v>23</v>
      </c>
      <c r="DH17" s="72" t="s">
        <v>999</v>
      </c>
      <c r="DI17" s="70" t="s">
        <v>23</v>
      </c>
      <c r="DJ17" s="72" t="s">
        <v>999</v>
      </c>
      <c r="DK17" s="70" t="s">
        <v>23</v>
      </c>
      <c r="DL17" s="72" t="s">
        <v>999</v>
      </c>
      <c r="DM17" s="70" t="s">
        <v>23</v>
      </c>
      <c r="DN17" s="72" t="s">
        <v>999</v>
      </c>
      <c r="DO17" s="70" t="s">
        <v>23</v>
      </c>
      <c r="DP17" s="72" t="s">
        <v>999</v>
      </c>
      <c r="DQ17" s="70" t="s">
        <v>23</v>
      </c>
      <c r="DR17" s="72" t="s">
        <v>999</v>
      </c>
      <c r="DS17" s="70" t="s">
        <v>23</v>
      </c>
      <c r="DT17" s="72" t="s">
        <v>999</v>
      </c>
      <c r="DU17" s="70" t="s">
        <v>23</v>
      </c>
      <c r="DV17" s="72" t="s">
        <v>999</v>
      </c>
      <c r="DW17" s="70" t="s">
        <v>21</v>
      </c>
      <c r="DX17" s="72" t="s">
        <v>665</v>
      </c>
      <c r="DY17" s="70" t="s">
        <v>23</v>
      </c>
      <c r="DZ17" s="72" t="s">
        <v>999</v>
      </c>
      <c r="EA17" s="70" t="s">
        <v>23</v>
      </c>
      <c r="EB17" s="72" t="s">
        <v>999</v>
      </c>
      <c r="EC17" s="70" t="s">
        <v>23</v>
      </c>
      <c r="ED17" s="72" t="s">
        <v>999</v>
      </c>
      <c r="EE17" s="70" t="s">
        <v>21</v>
      </c>
      <c r="EF17" s="72" t="s">
        <v>749</v>
      </c>
      <c r="EG17" s="70" t="s">
        <v>21</v>
      </c>
      <c r="EH17" s="72" t="s">
        <v>665</v>
      </c>
      <c r="EI17" s="70" t="s">
        <v>23</v>
      </c>
      <c r="EJ17" s="72" t="s">
        <v>999</v>
      </c>
      <c r="EK17" s="70" t="s">
        <v>21</v>
      </c>
      <c r="EL17" s="72" t="s">
        <v>665</v>
      </c>
      <c r="EM17" s="70" t="s">
        <v>23</v>
      </c>
      <c r="EN17" s="72" t="s">
        <v>999</v>
      </c>
      <c r="EO17" s="70" t="s">
        <v>23</v>
      </c>
      <c r="EP17" s="72" t="s">
        <v>999</v>
      </c>
      <c r="EQ17" s="70" t="s">
        <v>21</v>
      </c>
      <c r="ER17" s="72" t="s">
        <v>971</v>
      </c>
      <c r="ES17" s="70" t="s">
        <v>23</v>
      </c>
      <c r="ET17" s="72" t="s">
        <v>999</v>
      </c>
      <c r="EU17" s="70" t="s">
        <v>21</v>
      </c>
      <c r="EV17" s="72" t="s">
        <v>665</v>
      </c>
      <c r="EW17" s="70" t="s">
        <v>23</v>
      </c>
      <c r="EX17" s="72" t="s">
        <v>999</v>
      </c>
      <c r="EY17" s="70" t="s">
        <v>21</v>
      </c>
      <c r="EZ17" s="72" t="s">
        <v>665</v>
      </c>
      <c r="FA17" s="70"/>
      <c r="FB17" s="70"/>
      <c r="FC17" s="72"/>
      <c r="FD17" s="70"/>
      <c r="FE17" s="72"/>
      <c r="FF17" s="70"/>
      <c r="FG17" s="72"/>
    </row>
    <row r="18" spans="1:163" ht="50.1" customHeight="1" x14ac:dyDescent="0.3">
      <c r="A18" s="12" t="s">
        <v>42</v>
      </c>
      <c r="B18" s="161" t="s">
        <v>83</v>
      </c>
      <c r="C18" s="176" t="str">
        <f>VLOOKUP(A18,Quest_eng_2018!A:C,3,FALSE)</f>
        <v>Are the annual public procurement plans (intention announcements) made public?</v>
      </c>
      <c r="D18" s="20" t="s">
        <v>320</v>
      </c>
      <c r="E18" s="3" t="s">
        <v>130</v>
      </c>
      <c r="F18" s="3" t="s">
        <v>131</v>
      </c>
      <c r="G18" s="7">
        <v>1</v>
      </c>
      <c r="H18" s="3" t="s">
        <v>21</v>
      </c>
      <c r="I18" s="3" t="s">
        <v>22</v>
      </c>
      <c r="J18" s="3" t="s">
        <v>23</v>
      </c>
      <c r="K18" s="3" t="s">
        <v>24</v>
      </c>
      <c r="L18" s="3" t="s">
        <v>25</v>
      </c>
      <c r="M18" s="3" t="s">
        <v>26</v>
      </c>
      <c r="N18" s="3" t="s">
        <v>255</v>
      </c>
      <c r="O18" s="3" t="s">
        <v>255</v>
      </c>
      <c r="P18" s="3" t="s">
        <v>414</v>
      </c>
      <c r="Q18" s="3" t="s">
        <v>414</v>
      </c>
      <c r="R18" s="7">
        <v>1</v>
      </c>
      <c r="S18" s="3">
        <v>0</v>
      </c>
      <c r="T18" s="7">
        <f t="shared" si="0"/>
        <v>0.5</v>
      </c>
      <c r="U18" s="3" t="s">
        <v>255</v>
      </c>
      <c r="V18" s="3" t="s">
        <v>414</v>
      </c>
      <c r="W18" s="70" t="s">
        <v>23</v>
      </c>
      <c r="X18" s="39" t="s">
        <v>973</v>
      </c>
      <c r="Y18" s="70" t="s">
        <v>23</v>
      </c>
      <c r="Z18" s="52" t="s">
        <v>993</v>
      </c>
      <c r="AA18" s="70" t="s">
        <v>21</v>
      </c>
      <c r="AB18" s="66" t="s">
        <v>597</v>
      </c>
      <c r="AC18" s="70" t="s">
        <v>23</v>
      </c>
      <c r="AD18" s="79" t="s">
        <v>993</v>
      </c>
      <c r="AE18" s="70" t="s">
        <v>23</v>
      </c>
      <c r="AF18" s="79" t="s">
        <v>993</v>
      </c>
      <c r="AG18" s="70" t="s">
        <v>23</v>
      </c>
      <c r="AH18" s="79" t="s">
        <v>993</v>
      </c>
      <c r="AI18" s="70" t="s">
        <v>23</v>
      </c>
      <c r="AJ18" s="103" t="s">
        <v>996</v>
      </c>
      <c r="AK18" s="70" t="s">
        <v>23</v>
      </c>
      <c r="AL18" s="100" t="s">
        <v>996</v>
      </c>
      <c r="AM18" s="70" t="s">
        <v>21</v>
      </c>
      <c r="AN18" s="79" t="s">
        <v>633</v>
      </c>
      <c r="AO18" s="70" t="s">
        <v>21</v>
      </c>
      <c r="AP18" s="79" t="s">
        <v>639</v>
      </c>
      <c r="AQ18" s="70" t="s">
        <v>23</v>
      </c>
      <c r="AR18" s="79" t="s">
        <v>996</v>
      </c>
      <c r="AS18" s="70" t="s">
        <v>23</v>
      </c>
      <c r="AT18" s="86" t="s">
        <v>996</v>
      </c>
      <c r="AU18" s="70" t="s">
        <v>21</v>
      </c>
      <c r="AV18" s="86" t="s">
        <v>662</v>
      </c>
      <c r="AW18" s="70" t="s">
        <v>23</v>
      </c>
      <c r="AX18" s="95" t="s">
        <v>996</v>
      </c>
      <c r="AY18" s="70" t="s">
        <v>23</v>
      </c>
      <c r="AZ18" s="79" t="s">
        <v>996</v>
      </c>
      <c r="BA18" s="70" t="s">
        <v>23</v>
      </c>
      <c r="BB18" s="79"/>
      <c r="BC18" s="70" t="s">
        <v>23</v>
      </c>
      <c r="BD18" s="79" t="s">
        <v>996</v>
      </c>
      <c r="BE18" s="70" t="s">
        <v>23</v>
      </c>
      <c r="BF18" s="79" t="s">
        <v>996</v>
      </c>
      <c r="BG18" s="70" t="s">
        <v>23</v>
      </c>
      <c r="BH18" s="79" t="s">
        <v>996</v>
      </c>
      <c r="BI18" s="70" t="s">
        <v>23</v>
      </c>
      <c r="BJ18" s="79" t="s">
        <v>996</v>
      </c>
      <c r="BK18" s="70" t="s">
        <v>21</v>
      </c>
      <c r="BL18" s="79" t="s">
        <v>690</v>
      </c>
      <c r="BM18" s="70" t="s">
        <v>23</v>
      </c>
      <c r="BN18" s="86" t="s">
        <v>996</v>
      </c>
      <c r="BO18" s="70" t="s">
        <v>23</v>
      </c>
      <c r="BP18" s="79" t="s">
        <v>996</v>
      </c>
      <c r="BQ18" s="70" t="s">
        <v>623</v>
      </c>
      <c r="BR18" s="79" t="s">
        <v>997</v>
      </c>
      <c r="BS18" s="70" t="s">
        <v>23</v>
      </c>
      <c r="BT18" s="79" t="s">
        <v>996</v>
      </c>
      <c r="BU18" s="70" t="s">
        <v>23</v>
      </c>
      <c r="BV18" s="86" t="s">
        <v>996</v>
      </c>
      <c r="BW18" s="70" t="s">
        <v>23</v>
      </c>
      <c r="BX18" s="86" t="s">
        <v>996</v>
      </c>
      <c r="BY18" s="70" t="s">
        <v>23</v>
      </c>
      <c r="BZ18" s="95" t="s">
        <v>996</v>
      </c>
      <c r="CA18" s="70" t="s">
        <v>23</v>
      </c>
      <c r="CB18" s="79" t="s">
        <v>996</v>
      </c>
      <c r="CC18" s="70" t="s">
        <v>23</v>
      </c>
      <c r="CD18" s="113" t="s">
        <v>996</v>
      </c>
      <c r="CE18" s="70" t="s">
        <v>23</v>
      </c>
      <c r="CF18" s="52" t="s">
        <v>996</v>
      </c>
      <c r="CG18" s="70" t="s">
        <v>23</v>
      </c>
      <c r="CH18" s="79" t="s">
        <v>996</v>
      </c>
      <c r="CI18" s="70" t="s">
        <v>23</v>
      </c>
      <c r="CJ18" s="79" t="s">
        <v>996</v>
      </c>
      <c r="CK18" s="70" t="s">
        <v>23</v>
      </c>
      <c r="CL18" s="79" t="s">
        <v>996</v>
      </c>
      <c r="CM18" s="70" t="s">
        <v>23</v>
      </c>
      <c r="CN18" s="79" t="s">
        <v>996</v>
      </c>
      <c r="CO18" s="70" t="s">
        <v>21</v>
      </c>
      <c r="CP18" s="79" t="s">
        <v>789</v>
      </c>
      <c r="CQ18" s="70" t="s">
        <v>23</v>
      </c>
      <c r="CR18" s="79" t="s">
        <v>996</v>
      </c>
      <c r="CS18" s="70" t="s">
        <v>21</v>
      </c>
      <c r="CT18" s="79" t="s">
        <v>803</v>
      </c>
      <c r="CU18" s="70" t="s">
        <v>23</v>
      </c>
      <c r="CV18" s="79" t="s">
        <v>996</v>
      </c>
      <c r="CW18" s="70" t="s">
        <v>23</v>
      </c>
      <c r="CX18" s="79" t="s">
        <v>996</v>
      </c>
      <c r="CY18" s="70" t="s">
        <v>23</v>
      </c>
      <c r="CZ18" s="79" t="s">
        <v>996</v>
      </c>
      <c r="DA18" s="70" t="s">
        <v>23</v>
      </c>
      <c r="DB18" s="79" t="s">
        <v>996</v>
      </c>
      <c r="DC18" s="70" t="s">
        <v>23</v>
      </c>
      <c r="DD18" s="79" t="s">
        <v>996</v>
      </c>
      <c r="DE18" s="70" t="s">
        <v>23</v>
      </c>
      <c r="DF18" s="86" t="s">
        <v>996</v>
      </c>
      <c r="DG18" s="70" t="s">
        <v>23</v>
      </c>
      <c r="DH18" s="86" t="s">
        <v>996</v>
      </c>
      <c r="DI18" s="70" t="s">
        <v>23</v>
      </c>
      <c r="DJ18" s="79" t="s">
        <v>996</v>
      </c>
      <c r="DK18" s="70" t="s">
        <v>23</v>
      </c>
      <c r="DL18" s="79" t="s">
        <v>996</v>
      </c>
      <c r="DM18" s="70" t="s">
        <v>23</v>
      </c>
      <c r="DN18" s="79" t="s">
        <v>996</v>
      </c>
      <c r="DO18" s="70" t="s">
        <v>23</v>
      </c>
      <c r="DP18" s="79" t="s">
        <v>996</v>
      </c>
      <c r="DQ18" s="70" t="s">
        <v>23</v>
      </c>
      <c r="DR18" s="79" t="s">
        <v>996</v>
      </c>
      <c r="DS18" s="70" t="s">
        <v>23</v>
      </c>
      <c r="DT18" s="79" t="s">
        <v>996</v>
      </c>
      <c r="DU18" s="70" t="s">
        <v>23</v>
      </c>
      <c r="DV18" s="79" t="s">
        <v>996</v>
      </c>
      <c r="DW18" s="70" t="s">
        <v>23</v>
      </c>
      <c r="DX18" s="79" t="s">
        <v>996</v>
      </c>
      <c r="DY18" s="70" t="s">
        <v>23</v>
      </c>
      <c r="DZ18" s="79" t="s">
        <v>996</v>
      </c>
      <c r="EA18" s="70" t="s">
        <v>23</v>
      </c>
      <c r="EB18" s="79" t="s">
        <v>996</v>
      </c>
      <c r="EC18" s="70" t="s">
        <v>23</v>
      </c>
      <c r="ED18" s="79" t="s">
        <v>996</v>
      </c>
      <c r="EE18" s="70" t="s">
        <v>23</v>
      </c>
      <c r="EF18" s="79" t="s">
        <v>996</v>
      </c>
      <c r="EG18" s="70" t="s">
        <v>23</v>
      </c>
      <c r="EH18" s="79" t="s">
        <v>996</v>
      </c>
      <c r="EI18" s="70" t="s">
        <v>23</v>
      </c>
      <c r="EJ18" s="79" t="s">
        <v>996</v>
      </c>
      <c r="EK18" s="70" t="s">
        <v>23</v>
      </c>
      <c r="EL18" s="79" t="s">
        <v>996</v>
      </c>
      <c r="EM18" s="70" t="s">
        <v>23</v>
      </c>
      <c r="EN18" s="79" t="s">
        <v>996</v>
      </c>
      <c r="EO18" s="70" t="s">
        <v>23</v>
      </c>
      <c r="EP18" s="79" t="s">
        <v>996</v>
      </c>
      <c r="EQ18" s="70" t="s">
        <v>21</v>
      </c>
      <c r="ER18" s="79" t="s">
        <v>941</v>
      </c>
      <c r="ES18" s="70" t="s">
        <v>23</v>
      </c>
      <c r="ET18" s="79" t="s">
        <v>996</v>
      </c>
      <c r="EU18" s="70" t="s">
        <v>23</v>
      </c>
      <c r="EV18" s="79" t="s">
        <v>996</v>
      </c>
      <c r="EW18" s="70" t="s">
        <v>23</v>
      </c>
      <c r="EX18" s="79" t="s">
        <v>996</v>
      </c>
      <c r="EY18" s="70" t="s">
        <v>23</v>
      </c>
      <c r="EZ18" s="79" t="s">
        <v>996</v>
      </c>
      <c r="FA18" s="70"/>
      <c r="FB18" s="70"/>
      <c r="FC18" s="79"/>
      <c r="FD18" s="70"/>
      <c r="FE18" s="79"/>
      <c r="FF18" s="70"/>
      <c r="FG18" s="79"/>
    </row>
    <row r="19" spans="1:163" ht="50.1" customHeight="1" x14ac:dyDescent="0.3">
      <c r="A19" s="12" t="s">
        <v>43</v>
      </c>
      <c r="B19" s="161" t="s">
        <v>84</v>
      </c>
      <c r="C19" s="176" t="str">
        <f>VLOOKUP(A19,Quest_eng_2018!A:C,3,FALSE)</f>
        <v>Are the documents based on which the working groups have been established, as well as their composition made public?</v>
      </c>
      <c r="D19" s="20" t="s">
        <v>320</v>
      </c>
      <c r="E19" s="3" t="s">
        <v>132</v>
      </c>
      <c r="F19" s="3" t="s">
        <v>133</v>
      </c>
      <c r="G19" s="7">
        <v>1</v>
      </c>
      <c r="H19" s="3" t="s">
        <v>21</v>
      </c>
      <c r="I19" s="3" t="s">
        <v>22</v>
      </c>
      <c r="J19" s="3" t="s">
        <v>23</v>
      </c>
      <c r="K19" s="3" t="s">
        <v>24</v>
      </c>
      <c r="L19" s="3" t="s">
        <v>25</v>
      </c>
      <c r="M19" s="3" t="s">
        <v>26</v>
      </c>
      <c r="N19" s="3" t="s">
        <v>255</v>
      </c>
      <c r="O19" s="3" t="s">
        <v>255</v>
      </c>
      <c r="P19" s="3" t="s">
        <v>414</v>
      </c>
      <c r="Q19" s="3" t="s">
        <v>414</v>
      </c>
      <c r="R19" s="7">
        <v>1</v>
      </c>
      <c r="S19" s="3">
        <v>0</v>
      </c>
      <c r="T19" s="7">
        <f t="shared" si="0"/>
        <v>0.5</v>
      </c>
      <c r="U19" s="3" t="s">
        <v>255</v>
      </c>
      <c r="V19" s="3" t="s">
        <v>414</v>
      </c>
      <c r="W19" s="70" t="s">
        <v>23</v>
      </c>
      <c r="X19" s="39" t="s">
        <v>973</v>
      </c>
      <c r="Y19" s="70" t="s">
        <v>23</v>
      </c>
      <c r="Z19" s="52" t="s">
        <v>993</v>
      </c>
      <c r="AA19" s="70" t="s">
        <v>23</v>
      </c>
      <c r="AB19" s="66" t="s">
        <v>993</v>
      </c>
      <c r="AC19" s="70" t="s">
        <v>23</v>
      </c>
      <c r="AD19" s="79" t="s">
        <v>993</v>
      </c>
      <c r="AE19" s="70" t="s">
        <v>23</v>
      </c>
      <c r="AF19" s="79" t="s">
        <v>993</v>
      </c>
      <c r="AG19" s="70" t="s">
        <v>23</v>
      </c>
      <c r="AH19" s="79" t="s">
        <v>993</v>
      </c>
      <c r="AI19" s="70" t="s">
        <v>23</v>
      </c>
      <c r="AJ19" s="79" t="s">
        <v>996</v>
      </c>
      <c r="AK19" s="70" t="s">
        <v>23</v>
      </c>
      <c r="AL19" s="94" t="s">
        <v>996</v>
      </c>
      <c r="AM19" s="70" t="s">
        <v>23</v>
      </c>
      <c r="AN19" s="79" t="s">
        <v>996</v>
      </c>
      <c r="AO19" s="70" t="s">
        <v>23</v>
      </c>
      <c r="AP19" s="79" t="s">
        <v>996</v>
      </c>
      <c r="AQ19" s="70" t="s">
        <v>23</v>
      </c>
      <c r="AR19" s="79" t="s">
        <v>996</v>
      </c>
      <c r="AS19" s="70" t="s">
        <v>23</v>
      </c>
      <c r="AT19" s="79" t="s">
        <v>996</v>
      </c>
      <c r="AU19" s="70" t="s">
        <v>23</v>
      </c>
      <c r="AV19" s="79" t="s">
        <v>996</v>
      </c>
      <c r="AW19" s="70" t="s">
        <v>23</v>
      </c>
      <c r="AX19" s="94" t="s">
        <v>996</v>
      </c>
      <c r="AY19" s="70" t="s">
        <v>23</v>
      </c>
      <c r="AZ19" s="79" t="s">
        <v>996</v>
      </c>
      <c r="BA19" s="70" t="s">
        <v>23</v>
      </c>
      <c r="BB19" s="79" t="s">
        <v>996</v>
      </c>
      <c r="BC19" s="70" t="s">
        <v>23</v>
      </c>
      <c r="BD19" s="79" t="s">
        <v>996</v>
      </c>
      <c r="BE19" s="70" t="s">
        <v>23</v>
      </c>
      <c r="BF19" s="79" t="s">
        <v>996</v>
      </c>
      <c r="BG19" s="70" t="s">
        <v>23</v>
      </c>
      <c r="BH19" s="79" t="s">
        <v>996</v>
      </c>
      <c r="BI19" s="70" t="s">
        <v>23</v>
      </c>
      <c r="BJ19" s="79" t="s">
        <v>996</v>
      </c>
      <c r="BK19" s="70" t="s">
        <v>23</v>
      </c>
      <c r="BL19" s="79" t="s">
        <v>996</v>
      </c>
      <c r="BM19" s="70" t="s">
        <v>23</v>
      </c>
      <c r="BN19" s="79" t="s">
        <v>996</v>
      </c>
      <c r="BO19" s="70" t="s">
        <v>23</v>
      </c>
      <c r="BP19" s="79" t="s">
        <v>996</v>
      </c>
      <c r="BQ19" s="70" t="s">
        <v>623</v>
      </c>
      <c r="BR19" s="79" t="s">
        <v>997</v>
      </c>
      <c r="BS19" s="70" t="s">
        <v>23</v>
      </c>
      <c r="BT19" s="79" t="s">
        <v>996</v>
      </c>
      <c r="BU19" s="70" t="s">
        <v>23</v>
      </c>
      <c r="BV19" s="79" t="s">
        <v>996</v>
      </c>
      <c r="BW19" s="70" t="s">
        <v>23</v>
      </c>
      <c r="BX19" s="79" t="s">
        <v>996</v>
      </c>
      <c r="BY19" s="70" t="s">
        <v>23</v>
      </c>
      <c r="BZ19" s="94" t="s">
        <v>996</v>
      </c>
      <c r="CA19" s="70" t="s">
        <v>23</v>
      </c>
      <c r="CB19" s="79" t="s">
        <v>996</v>
      </c>
      <c r="CC19" s="70" t="s">
        <v>23</v>
      </c>
      <c r="CD19" s="113" t="s">
        <v>996</v>
      </c>
      <c r="CE19" s="70" t="s">
        <v>21</v>
      </c>
      <c r="CF19" s="52" t="s">
        <v>755</v>
      </c>
      <c r="CG19" s="70" t="s">
        <v>23</v>
      </c>
      <c r="CH19" s="79" t="s">
        <v>996</v>
      </c>
      <c r="CI19" s="70" t="s">
        <v>21</v>
      </c>
      <c r="CJ19" s="79" t="s">
        <v>773</v>
      </c>
      <c r="CK19" s="70" t="s">
        <v>23</v>
      </c>
      <c r="CL19" s="79" t="s">
        <v>996</v>
      </c>
      <c r="CM19" s="70" t="s">
        <v>23</v>
      </c>
      <c r="CN19" s="79" t="s">
        <v>996</v>
      </c>
      <c r="CO19" s="70" t="s">
        <v>23</v>
      </c>
      <c r="CP19" s="79" t="s">
        <v>996</v>
      </c>
      <c r="CQ19" s="70" t="s">
        <v>23</v>
      </c>
      <c r="CR19" s="79" t="s">
        <v>996</v>
      </c>
      <c r="CS19" s="70" t="s">
        <v>21</v>
      </c>
      <c r="CT19" s="79" t="s">
        <v>806</v>
      </c>
      <c r="CU19" s="70" t="s">
        <v>23</v>
      </c>
      <c r="CV19" s="79" t="s">
        <v>996</v>
      </c>
      <c r="CW19" s="70" t="s">
        <v>23</v>
      </c>
      <c r="CX19" s="79" t="s">
        <v>996</v>
      </c>
      <c r="CY19" s="70" t="s">
        <v>23</v>
      </c>
      <c r="CZ19" s="79" t="s">
        <v>996</v>
      </c>
      <c r="DA19" s="70" t="s">
        <v>23</v>
      </c>
      <c r="DB19" s="79" t="s">
        <v>996</v>
      </c>
      <c r="DC19" s="70" t="s">
        <v>23</v>
      </c>
      <c r="DD19" s="79" t="s">
        <v>996</v>
      </c>
      <c r="DE19" s="70" t="s">
        <v>23</v>
      </c>
      <c r="DF19" s="79" t="s">
        <v>996</v>
      </c>
      <c r="DG19" s="70" t="s">
        <v>23</v>
      </c>
      <c r="DH19" s="79" t="s">
        <v>996</v>
      </c>
      <c r="DI19" s="70" t="s">
        <v>23</v>
      </c>
      <c r="DJ19" s="79" t="s">
        <v>996</v>
      </c>
      <c r="DK19" s="70" t="s">
        <v>23</v>
      </c>
      <c r="DL19" s="79" t="s">
        <v>996</v>
      </c>
      <c r="DM19" s="70" t="s">
        <v>23</v>
      </c>
      <c r="DN19" s="79" t="s">
        <v>996</v>
      </c>
      <c r="DO19" s="70" t="s">
        <v>23</v>
      </c>
      <c r="DP19" s="79" t="s">
        <v>996</v>
      </c>
      <c r="DQ19" s="70" t="s">
        <v>23</v>
      </c>
      <c r="DR19" s="79" t="s">
        <v>996</v>
      </c>
      <c r="DS19" s="70" t="s">
        <v>23</v>
      </c>
      <c r="DT19" s="79" t="s">
        <v>996</v>
      </c>
      <c r="DU19" s="70" t="s">
        <v>23</v>
      </c>
      <c r="DV19" s="79" t="s">
        <v>996</v>
      </c>
      <c r="DW19" s="70" t="s">
        <v>23</v>
      </c>
      <c r="DX19" s="79" t="s">
        <v>996</v>
      </c>
      <c r="DY19" s="70" t="s">
        <v>23</v>
      </c>
      <c r="DZ19" s="79" t="s">
        <v>996</v>
      </c>
      <c r="EA19" s="70" t="s">
        <v>23</v>
      </c>
      <c r="EB19" s="79" t="s">
        <v>996</v>
      </c>
      <c r="EC19" s="70" t="s">
        <v>23</v>
      </c>
      <c r="ED19" s="79" t="s">
        <v>996</v>
      </c>
      <c r="EE19" s="70" t="s">
        <v>23</v>
      </c>
      <c r="EF19" s="79" t="s">
        <v>996</v>
      </c>
      <c r="EG19" s="70" t="s">
        <v>23</v>
      </c>
      <c r="EH19" s="79" t="s">
        <v>996</v>
      </c>
      <c r="EI19" s="70" t="s">
        <v>23</v>
      </c>
      <c r="EJ19" s="79" t="s">
        <v>996</v>
      </c>
      <c r="EK19" s="70" t="s">
        <v>23</v>
      </c>
      <c r="EL19" s="79" t="s">
        <v>996</v>
      </c>
      <c r="EM19" s="70" t="s">
        <v>23</v>
      </c>
      <c r="EN19" s="79" t="s">
        <v>996</v>
      </c>
      <c r="EO19" s="70" t="s">
        <v>23</v>
      </c>
      <c r="EP19" s="79" t="s">
        <v>996</v>
      </c>
      <c r="EQ19" s="70" t="s">
        <v>23</v>
      </c>
      <c r="ER19" s="79" t="s">
        <v>996</v>
      </c>
      <c r="ES19" s="70" t="s">
        <v>23</v>
      </c>
      <c r="ET19" s="79" t="s">
        <v>996</v>
      </c>
      <c r="EU19" s="70" t="s">
        <v>23</v>
      </c>
      <c r="EV19" s="79" t="s">
        <v>996</v>
      </c>
      <c r="EW19" s="70" t="s">
        <v>23</v>
      </c>
      <c r="EX19" s="79" t="s">
        <v>996</v>
      </c>
      <c r="EY19" s="70" t="s">
        <v>23</v>
      </c>
      <c r="EZ19" s="79" t="s">
        <v>996</v>
      </c>
      <c r="FA19" s="70"/>
      <c r="FB19" s="70"/>
      <c r="FC19" s="79"/>
      <c r="FD19" s="70"/>
      <c r="FE19" s="79"/>
      <c r="FF19" s="70"/>
      <c r="FG19" s="79"/>
    </row>
    <row r="20" spans="1:163" ht="50.1" customHeight="1" x14ac:dyDescent="0.3">
      <c r="A20" s="12" t="s">
        <v>44</v>
      </c>
      <c r="B20" s="161" t="s">
        <v>524</v>
      </c>
      <c r="C20" s="176" t="str">
        <f>VLOOKUP(A20,Quest_eng_2018!A:C,3,FALSE)</f>
        <v>Did the company publish public procurement notices in 2019 on the website?</v>
      </c>
      <c r="D20" s="20" t="s">
        <v>320</v>
      </c>
      <c r="E20" s="3" t="s">
        <v>134</v>
      </c>
      <c r="F20" s="3" t="s">
        <v>135</v>
      </c>
      <c r="G20" s="7">
        <v>2</v>
      </c>
      <c r="H20" s="3" t="s">
        <v>21</v>
      </c>
      <c r="I20" s="3" t="s">
        <v>22</v>
      </c>
      <c r="J20" s="3" t="s">
        <v>23</v>
      </c>
      <c r="K20" s="3" t="s">
        <v>24</v>
      </c>
      <c r="L20" s="3" t="s">
        <v>25</v>
      </c>
      <c r="M20" s="3" t="s">
        <v>26</v>
      </c>
      <c r="N20" s="3" t="s">
        <v>255</v>
      </c>
      <c r="O20" s="3" t="s">
        <v>255</v>
      </c>
      <c r="P20" s="3" t="s">
        <v>414</v>
      </c>
      <c r="Q20" s="3" t="s">
        <v>414</v>
      </c>
      <c r="R20" s="7">
        <v>2</v>
      </c>
      <c r="S20" s="3">
        <v>0</v>
      </c>
      <c r="T20" s="7">
        <f t="shared" si="0"/>
        <v>1</v>
      </c>
      <c r="U20" s="3" t="s">
        <v>255</v>
      </c>
      <c r="V20" s="3" t="s">
        <v>414</v>
      </c>
      <c r="W20" s="70" t="s">
        <v>23</v>
      </c>
      <c r="X20" s="39" t="s">
        <v>973</v>
      </c>
      <c r="Y20" s="70" t="s">
        <v>23</v>
      </c>
      <c r="Z20" s="53" t="s">
        <v>993</v>
      </c>
      <c r="AA20" s="70" t="s">
        <v>23</v>
      </c>
      <c r="AB20" s="80" t="s">
        <v>993</v>
      </c>
      <c r="AC20" s="70" t="s">
        <v>21</v>
      </c>
      <c r="AD20" s="79" t="s">
        <v>604</v>
      </c>
      <c r="AE20" s="70" t="s">
        <v>23</v>
      </c>
      <c r="AF20" s="79" t="s">
        <v>993</v>
      </c>
      <c r="AG20" s="70" t="s">
        <v>23</v>
      </c>
      <c r="AH20" s="79" t="s">
        <v>993</v>
      </c>
      <c r="AI20" s="70" t="s">
        <v>23</v>
      </c>
      <c r="AJ20" s="79" t="s">
        <v>996</v>
      </c>
      <c r="AK20" s="70" t="s">
        <v>23</v>
      </c>
      <c r="AL20" s="94" t="s">
        <v>996</v>
      </c>
      <c r="AM20" s="70" t="s">
        <v>25</v>
      </c>
      <c r="AN20" s="79" t="s">
        <v>629</v>
      </c>
      <c r="AO20" s="70" t="s">
        <v>21</v>
      </c>
      <c r="AP20" s="79" t="s">
        <v>638</v>
      </c>
      <c r="AQ20" s="70" t="s">
        <v>21</v>
      </c>
      <c r="AR20" s="79" t="s">
        <v>646</v>
      </c>
      <c r="AS20" s="70" t="s">
        <v>23</v>
      </c>
      <c r="AT20" s="79" t="s">
        <v>996</v>
      </c>
      <c r="AU20" s="70" t="s">
        <v>21</v>
      </c>
      <c r="AV20" s="79" t="s">
        <v>660</v>
      </c>
      <c r="AW20" s="70" t="s">
        <v>23</v>
      </c>
      <c r="AX20" s="94" t="s">
        <v>996</v>
      </c>
      <c r="AY20" s="70" t="s">
        <v>23</v>
      </c>
      <c r="AZ20" s="79" t="s">
        <v>996</v>
      </c>
      <c r="BA20" s="70" t="s">
        <v>21</v>
      </c>
      <c r="BB20" s="79" t="s">
        <v>672</v>
      </c>
      <c r="BC20" s="70" t="s">
        <v>23</v>
      </c>
      <c r="BD20" s="79" t="s">
        <v>996</v>
      </c>
      <c r="BE20" s="70" t="s">
        <v>23</v>
      </c>
      <c r="BF20" s="108" t="s">
        <v>996</v>
      </c>
      <c r="BG20" s="70" t="s">
        <v>23</v>
      </c>
      <c r="BH20" s="79" t="s">
        <v>996</v>
      </c>
      <c r="BI20" s="70" t="s">
        <v>23</v>
      </c>
      <c r="BJ20" s="79" t="s">
        <v>996</v>
      </c>
      <c r="BK20" s="70" t="s">
        <v>21</v>
      </c>
      <c r="BL20" s="79" t="s">
        <v>692</v>
      </c>
      <c r="BM20" s="70" t="s">
        <v>21</v>
      </c>
      <c r="BN20" s="79" t="s">
        <v>699</v>
      </c>
      <c r="BO20" s="70" t="s">
        <v>25</v>
      </c>
      <c r="BP20" s="79" t="s">
        <v>707</v>
      </c>
      <c r="BQ20" s="70" t="s">
        <v>623</v>
      </c>
      <c r="BR20" s="79" t="s">
        <v>997</v>
      </c>
      <c r="BS20" s="70" t="s">
        <v>23</v>
      </c>
      <c r="BT20" s="79" t="s">
        <v>996</v>
      </c>
      <c r="BU20" s="70" t="s">
        <v>23</v>
      </c>
      <c r="BV20" s="79" t="s">
        <v>996</v>
      </c>
      <c r="BW20" s="70" t="s">
        <v>23</v>
      </c>
      <c r="BX20" s="79" t="s">
        <v>996</v>
      </c>
      <c r="BY20" s="70" t="s">
        <v>23</v>
      </c>
      <c r="BZ20" s="94" t="s">
        <v>996</v>
      </c>
      <c r="CA20" s="70" t="s">
        <v>23</v>
      </c>
      <c r="CB20" s="79" t="s">
        <v>996</v>
      </c>
      <c r="CC20" s="70" t="s">
        <v>23</v>
      </c>
      <c r="CD20" s="113" t="s">
        <v>996</v>
      </c>
      <c r="CE20" s="70" t="s">
        <v>25</v>
      </c>
      <c r="CF20" s="118" t="s">
        <v>767</v>
      </c>
      <c r="CG20" s="70" t="s">
        <v>23</v>
      </c>
      <c r="CH20" s="79" t="s">
        <v>996</v>
      </c>
      <c r="CI20" s="70" t="s">
        <v>23</v>
      </c>
      <c r="CJ20" s="79" t="s">
        <v>996</v>
      </c>
      <c r="CK20" s="70" t="s">
        <v>23</v>
      </c>
      <c r="CL20" s="79" t="s">
        <v>996</v>
      </c>
      <c r="CM20" s="70" t="s">
        <v>23</v>
      </c>
      <c r="CN20" s="79" t="s">
        <v>996</v>
      </c>
      <c r="CO20" s="70" t="s">
        <v>21</v>
      </c>
      <c r="CP20" s="79" t="s">
        <v>790</v>
      </c>
      <c r="CQ20" s="70" t="s">
        <v>23</v>
      </c>
      <c r="CR20" s="79" t="s">
        <v>996</v>
      </c>
      <c r="CS20" s="70" t="s">
        <v>21</v>
      </c>
      <c r="CT20" s="79" t="s">
        <v>803</v>
      </c>
      <c r="CU20" s="70" t="s">
        <v>21</v>
      </c>
      <c r="CV20" s="79" t="s">
        <v>810</v>
      </c>
      <c r="CW20" s="70" t="s">
        <v>623</v>
      </c>
      <c r="CX20" s="79" t="s">
        <v>997</v>
      </c>
      <c r="CY20" s="70" t="s">
        <v>623</v>
      </c>
      <c r="CZ20" s="79" t="s">
        <v>997</v>
      </c>
      <c r="DA20" s="70" t="s">
        <v>23</v>
      </c>
      <c r="DB20" s="79" t="s">
        <v>996</v>
      </c>
      <c r="DC20" s="70" t="s">
        <v>23</v>
      </c>
      <c r="DD20" s="79" t="s">
        <v>996</v>
      </c>
      <c r="DE20" s="70" t="s">
        <v>23</v>
      </c>
      <c r="DF20" s="79" t="s">
        <v>996</v>
      </c>
      <c r="DG20" s="70" t="s">
        <v>23</v>
      </c>
      <c r="DH20" s="79" t="s">
        <v>996</v>
      </c>
      <c r="DI20" s="70" t="s">
        <v>23</v>
      </c>
      <c r="DJ20" s="79" t="s">
        <v>996</v>
      </c>
      <c r="DK20" s="70" t="s">
        <v>23</v>
      </c>
      <c r="DL20" s="79" t="s">
        <v>996</v>
      </c>
      <c r="DM20" s="70" t="s">
        <v>23</v>
      </c>
      <c r="DN20" s="79" t="s">
        <v>996</v>
      </c>
      <c r="DO20" s="70" t="s">
        <v>23</v>
      </c>
      <c r="DP20" s="79" t="s">
        <v>996</v>
      </c>
      <c r="DQ20" s="70" t="s">
        <v>23</v>
      </c>
      <c r="DR20" s="79" t="s">
        <v>996</v>
      </c>
      <c r="DS20" s="70" t="s">
        <v>23</v>
      </c>
      <c r="DT20" s="79" t="s">
        <v>996</v>
      </c>
      <c r="DU20" s="70" t="s">
        <v>21</v>
      </c>
      <c r="DV20" s="79" t="s">
        <v>872</v>
      </c>
      <c r="DW20" s="70" t="s">
        <v>21</v>
      </c>
      <c r="DX20" s="79" t="s">
        <v>878</v>
      </c>
      <c r="DY20" s="70" t="s">
        <v>23</v>
      </c>
      <c r="DZ20" s="79" t="s">
        <v>996</v>
      </c>
      <c r="EA20" s="70" t="s">
        <v>23</v>
      </c>
      <c r="EB20" s="79" t="s">
        <v>996</v>
      </c>
      <c r="EC20" s="70" t="s">
        <v>23</v>
      </c>
      <c r="ED20" s="79" t="s">
        <v>996</v>
      </c>
      <c r="EE20" s="70" t="s">
        <v>23</v>
      </c>
      <c r="EF20" s="79" t="s">
        <v>909</v>
      </c>
      <c r="EG20" s="70" t="s">
        <v>21</v>
      </c>
      <c r="EH20" s="79" t="s">
        <v>919</v>
      </c>
      <c r="EI20" s="70" t="s">
        <v>21</v>
      </c>
      <c r="EJ20" s="79" t="s">
        <v>923</v>
      </c>
      <c r="EK20" s="70" t="s">
        <v>23</v>
      </c>
      <c r="EL20" s="79" t="s">
        <v>996</v>
      </c>
      <c r="EM20" s="70" t="s">
        <v>23</v>
      </c>
      <c r="EN20" s="79" t="s">
        <v>996</v>
      </c>
      <c r="EO20" s="70" t="s">
        <v>23</v>
      </c>
      <c r="EP20" s="79" t="s">
        <v>996</v>
      </c>
      <c r="EQ20" s="70" t="s">
        <v>23</v>
      </c>
      <c r="ER20" s="79" t="s">
        <v>996</v>
      </c>
      <c r="ES20" s="70" t="s">
        <v>23</v>
      </c>
      <c r="ET20" s="79" t="s">
        <v>996</v>
      </c>
      <c r="EU20" s="70" t="s">
        <v>23</v>
      </c>
      <c r="EV20" s="79" t="s">
        <v>996</v>
      </c>
      <c r="EW20" s="70" t="s">
        <v>21</v>
      </c>
      <c r="EX20" s="79" t="s">
        <v>956</v>
      </c>
      <c r="EY20" s="70" t="s">
        <v>23</v>
      </c>
      <c r="EZ20" s="79" t="s">
        <v>996</v>
      </c>
      <c r="FA20" s="70"/>
      <c r="FB20" s="70"/>
      <c r="FC20" s="79"/>
      <c r="FD20" s="70"/>
      <c r="FE20" s="79"/>
      <c r="FF20" s="70"/>
      <c r="FG20" s="79"/>
    </row>
    <row r="21" spans="1:163" ht="50.1" customHeight="1" x14ac:dyDescent="0.3">
      <c r="A21" s="12" t="s">
        <v>45</v>
      </c>
      <c r="B21" s="161" t="s">
        <v>525</v>
      </c>
      <c r="C21" s="176" t="str">
        <f>VLOOKUP(A21,Quest_eng_2018!A:C,3,FALSE)</f>
        <v>Has the company carried out the procurement procedures in 2019 according to the provisions of the public procurement legislation?</v>
      </c>
      <c r="D21" s="20" t="s">
        <v>320</v>
      </c>
      <c r="E21" s="3" t="s">
        <v>136</v>
      </c>
      <c r="F21" s="3" t="s">
        <v>137</v>
      </c>
      <c r="G21" s="7">
        <v>4</v>
      </c>
      <c r="H21" s="3" t="s">
        <v>21</v>
      </c>
      <c r="I21" s="3" t="s">
        <v>22</v>
      </c>
      <c r="J21" s="3" t="s">
        <v>23</v>
      </c>
      <c r="K21" s="3" t="s">
        <v>24</v>
      </c>
      <c r="L21" s="3" t="s">
        <v>25</v>
      </c>
      <c r="M21" s="3" t="s">
        <v>26</v>
      </c>
      <c r="N21" s="3" t="s">
        <v>255</v>
      </c>
      <c r="O21" s="3" t="s">
        <v>255</v>
      </c>
      <c r="P21" s="3" t="s">
        <v>414</v>
      </c>
      <c r="Q21" s="3" t="s">
        <v>414</v>
      </c>
      <c r="R21" s="7">
        <v>4</v>
      </c>
      <c r="S21" s="3">
        <v>0</v>
      </c>
      <c r="T21" s="7">
        <f t="shared" si="0"/>
        <v>2</v>
      </c>
      <c r="U21" s="3" t="s">
        <v>255</v>
      </c>
      <c r="V21" s="3" t="s">
        <v>414</v>
      </c>
      <c r="W21" s="70" t="s">
        <v>23</v>
      </c>
      <c r="X21" s="39" t="s">
        <v>973</v>
      </c>
      <c r="Y21" s="70" t="s">
        <v>23</v>
      </c>
      <c r="Z21" s="53" t="s">
        <v>993</v>
      </c>
      <c r="AA21" s="70" t="s">
        <v>25</v>
      </c>
      <c r="AB21" s="80" t="s">
        <v>599</v>
      </c>
      <c r="AC21" s="70" t="s">
        <v>23</v>
      </c>
      <c r="AD21" s="79" t="s">
        <v>993</v>
      </c>
      <c r="AE21" s="70" t="s">
        <v>23</v>
      </c>
      <c r="AF21" s="79" t="s">
        <v>993</v>
      </c>
      <c r="AG21" s="70" t="s">
        <v>23</v>
      </c>
      <c r="AH21" s="79" t="s">
        <v>993</v>
      </c>
      <c r="AI21" s="70" t="s">
        <v>23</v>
      </c>
      <c r="AJ21" s="79" t="s">
        <v>996</v>
      </c>
      <c r="AK21" s="70" t="s">
        <v>23</v>
      </c>
      <c r="AL21" s="94" t="s">
        <v>621</v>
      </c>
      <c r="AM21" s="70" t="s">
        <v>23</v>
      </c>
      <c r="AN21" s="79" t="s">
        <v>996</v>
      </c>
      <c r="AO21" s="70" t="s">
        <v>25</v>
      </c>
      <c r="AP21" s="79" t="s">
        <v>899</v>
      </c>
      <c r="AQ21" s="70" t="s">
        <v>23</v>
      </c>
      <c r="AR21" s="79" t="s">
        <v>996</v>
      </c>
      <c r="AS21" s="70" t="s">
        <v>23</v>
      </c>
      <c r="AT21" s="79" t="s">
        <v>996</v>
      </c>
      <c r="AU21" s="70" t="s">
        <v>25</v>
      </c>
      <c r="AV21" s="79" t="s">
        <v>599</v>
      </c>
      <c r="AW21" s="70" t="s">
        <v>23</v>
      </c>
      <c r="AX21" s="94" t="s">
        <v>996</v>
      </c>
      <c r="AY21" s="70" t="s">
        <v>23</v>
      </c>
      <c r="AZ21" s="79" t="s">
        <v>996</v>
      </c>
      <c r="BA21" s="70" t="s">
        <v>23</v>
      </c>
      <c r="BB21" s="79" t="s">
        <v>996</v>
      </c>
      <c r="BC21" s="70" t="s">
        <v>23</v>
      </c>
      <c r="BD21" s="79" t="s">
        <v>996</v>
      </c>
      <c r="BE21" s="70" t="s">
        <v>23</v>
      </c>
      <c r="BF21" s="108" t="s">
        <v>996</v>
      </c>
      <c r="BG21" s="70" t="s">
        <v>23</v>
      </c>
      <c r="BH21" s="79" t="s">
        <v>996</v>
      </c>
      <c r="BI21" s="70" t="s">
        <v>23</v>
      </c>
      <c r="BJ21" s="79" t="s">
        <v>996</v>
      </c>
      <c r="BK21" s="70" t="s">
        <v>25</v>
      </c>
      <c r="BL21" s="79" t="s">
        <v>599</v>
      </c>
      <c r="BM21" s="70" t="s">
        <v>23</v>
      </c>
      <c r="BN21" s="79" t="s">
        <v>703</v>
      </c>
      <c r="BO21" s="70" t="s">
        <v>25</v>
      </c>
      <c r="BP21" s="79" t="s">
        <v>599</v>
      </c>
      <c r="BQ21" s="70" t="s">
        <v>623</v>
      </c>
      <c r="BR21" s="79" t="s">
        <v>997</v>
      </c>
      <c r="BS21" s="70" t="s">
        <v>23</v>
      </c>
      <c r="BT21" s="79" t="s">
        <v>996</v>
      </c>
      <c r="BU21" s="70" t="s">
        <v>23</v>
      </c>
      <c r="BV21" s="79" t="s">
        <v>996</v>
      </c>
      <c r="BW21" s="70" t="s">
        <v>23</v>
      </c>
      <c r="BX21" s="79" t="s">
        <v>996</v>
      </c>
      <c r="BY21" s="70" t="s">
        <v>23</v>
      </c>
      <c r="BZ21" s="94" t="s">
        <v>996</v>
      </c>
      <c r="CA21" s="70" t="s">
        <v>23</v>
      </c>
      <c r="CB21" s="79" t="s">
        <v>996</v>
      </c>
      <c r="CC21" s="70" t="s">
        <v>23</v>
      </c>
      <c r="CD21" s="113" t="s">
        <v>996</v>
      </c>
      <c r="CE21" s="70" t="s">
        <v>23</v>
      </c>
      <c r="CF21" s="118" t="s">
        <v>996</v>
      </c>
      <c r="CG21" s="70" t="s">
        <v>23</v>
      </c>
      <c r="CH21" s="79" t="s">
        <v>996</v>
      </c>
      <c r="CI21" s="70" t="s">
        <v>23</v>
      </c>
      <c r="CJ21" s="79" t="s">
        <v>996</v>
      </c>
      <c r="CK21" s="70" t="s">
        <v>25</v>
      </c>
      <c r="CL21" s="79" t="s">
        <v>781</v>
      </c>
      <c r="CM21" s="70" t="s">
        <v>23</v>
      </c>
      <c r="CN21" s="79" t="s">
        <v>996</v>
      </c>
      <c r="CO21" s="70" t="s">
        <v>23</v>
      </c>
      <c r="CP21" s="79" t="s">
        <v>996</v>
      </c>
      <c r="CQ21" s="70" t="s">
        <v>23</v>
      </c>
      <c r="CR21" s="79" t="s">
        <v>996</v>
      </c>
      <c r="CS21" s="70" t="s">
        <v>23</v>
      </c>
      <c r="CT21" s="79" t="s">
        <v>996</v>
      </c>
      <c r="CU21" s="70" t="s">
        <v>23</v>
      </c>
      <c r="CV21" s="79" t="s">
        <v>996</v>
      </c>
      <c r="CW21" s="70" t="s">
        <v>623</v>
      </c>
      <c r="CX21" s="79" t="s">
        <v>997</v>
      </c>
      <c r="CY21" s="70" t="s">
        <v>623</v>
      </c>
      <c r="CZ21" s="79" t="s">
        <v>997</v>
      </c>
      <c r="DA21" s="70" t="s">
        <v>23</v>
      </c>
      <c r="DB21" s="79" t="s">
        <v>996</v>
      </c>
      <c r="DC21" s="70" t="s">
        <v>23</v>
      </c>
      <c r="DD21" s="79" t="s">
        <v>996</v>
      </c>
      <c r="DE21" s="70" t="s">
        <v>23</v>
      </c>
      <c r="DF21" s="79" t="s">
        <v>996</v>
      </c>
      <c r="DG21" s="70" t="s">
        <v>23</v>
      </c>
      <c r="DH21" s="79" t="s">
        <v>996</v>
      </c>
      <c r="DI21" s="70" t="s">
        <v>23</v>
      </c>
      <c r="DJ21" s="79" t="s">
        <v>996</v>
      </c>
      <c r="DK21" s="70" t="s">
        <v>23</v>
      </c>
      <c r="DL21" s="79" t="s">
        <v>996</v>
      </c>
      <c r="DM21" s="70" t="s">
        <v>23</v>
      </c>
      <c r="DN21" s="79" t="s">
        <v>996</v>
      </c>
      <c r="DO21" s="70" t="s">
        <v>23</v>
      </c>
      <c r="DP21" s="79" t="s">
        <v>996</v>
      </c>
      <c r="DQ21" s="70" t="s">
        <v>23</v>
      </c>
      <c r="DR21" s="79" t="s">
        <v>996</v>
      </c>
      <c r="DS21" s="70" t="s">
        <v>23</v>
      </c>
      <c r="DT21" s="79" t="s">
        <v>996</v>
      </c>
      <c r="DU21" s="70" t="s">
        <v>23</v>
      </c>
      <c r="DV21" s="79" t="s">
        <v>996</v>
      </c>
      <c r="DW21" s="70" t="s">
        <v>23</v>
      </c>
      <c r="DX21" s="79" t="s">
        <v>996</v>
      </c>
      <c r="DY21" s="70" t="s">
        <v>25</v>
      </c>
      <c r="DZ21" s="79" t="s">
        <v>599</v>
      </c>
      <c r="EA21" s="70" t="s">
        <v>25</v>
      </c>
      <c r="EB21" s="79" t="s">
        <v>599</v>
      </c>
      <c r="EC21" s="70" t="s">
        <v>25</v>
      </c>
      <c r="ED21" s="79" t="s">
        <v>599</v>
      </c>
      <c r="EE21" s="70" t="s">
        <v>25</v>
      </c>
      <c r="EF21" s="79" t="s">
        <v>599</v>
      </c>
      <c r="EG21" s="70" t="s">
        <v>25</v>
      </c>
      <c r="EH21" s="79" t="s">
        <v>933</v>
      </c>
      <c r="EI21" s="70" t="s">
        <v>25</v>
      </c>
      <c r="EJ21" s="79" t="s">
        <v>926</v>
      </c>
      <c r="EK21" s="70" t="s">
        <v>25</v>
      </c>
      <c r="EL21" s="79" t="s">
        <v>929</v>
      </c>
      <c r="EM21" s="70" t="s">
        <v>25</v>
      </c>
      <c r="EN21" s="79" t="s">
        <v>934</v>
      </c>
      <c r="EO21" s="70" t="s">
        <v>25</v>
      </c>
      <c r="EP21" s="79" t="s">
        <v>938</v>
      </c>
      <c r="EQ21" s="70" t="s">
        <v>25</v>
      </c>
      <c r="ER21" s="79" t="s">
        <v>946</v>
      </c>
      <c r="ES21" s="70" t="s">
        <v>25</v>
      </c>
      <c r="ET21" s="79" t="s">
        <v>944</v>
      </c>
      <c r="EU21" s="70" t="s">
        <v>25</v>
      </c>
      <c r="EV21" s="79" t="s">
        <v>954</v>
      </c>
      <c r="EW21" s="70" t="s">
        <v>25</v>
      </c>
      <c r="EX21" s="79" t="s">
        <v>960</v>
      </c>
      <c r="EY21" s="70" t="s">
        <v>25</v>
      </c>
      <c r="EZ21" s="79" t="s">
        <v>961</v>
      </c>
      <c r="FA21" s="70"/>
      <c r="FB21" s="70"/>
      <c r="FC21" s="79"/>
      <c r="FD21" s="70"/>
      <c r="FE21" s="79"/>
      <c r="FF21" s="70"/>
      <c r="FG21" s="79"/>
    </row>
    <row r="22" spans="1:163" ht="50.1" customHeight="1" x14ac:dyDescent="0.3">
      <c r="A22" s="12" t="s">
        <v>46</v>
      </c>
      <c r="B22" s="161" t="s">
        <v>526</v>
      </c>
      <c r="C22" s="176" t="str">
        <f>VLOOKUP(A22,Quest_eng_2018!A:C,3,FALSE)</f>
        <v>Did the company use the electronic platforms for procurement procedures in 2019?</v>
      </c>
      <c r="D22" s="20" t="s">
        <v>320</v>
      </c>
      <c r="E22" s="3" t="s">
        <v>138</v>
      </c>
      <c r="F22" s="3" t="s">
        <v>139</v>
      </c>
      <c r="G22" s="7">
        <v>4</v>
      </c>
      <c r="H22" s="3" t="s">
        <v>21</v>
      </c>
      <c r="I22" s="3" t="s">
        <v>22</v>
      </c>
      <c r="J22" s="3" t="s">
        <v>23</v>
      </c>
      <c r="K22" s="3" t="s">
        <v>24</v>
      </c>
      <c r="L22" s="3" t="s">
        <v>25</v>
      </c>
      <c r="M22" s="3" t="s">
        <v>26</v>
      </c>
      <c r="N22" s="3" t="s">
        <v>255</v>
      </c>
      <c r="O22" s="3" t="s">
        <v>255</v>
      </c>
      <c r="P22" s="3" t="s">
        <v>414</v>
      </c>
      <c r="Q22" s="3" t="s">
        <v>414</v>
      </c>
      <c r="R22" s="7">
        <v>4</v>
      </c>
      <c r="S22" s="3">
        <v>0</v>
      </c>
      <c r="T22" s="7">
        <f t="shared" si="0"/>
        <v>2</v>
      </c>
      <c r="U22" s="3" t="s">
        <v>255</v>
      </c>
      <c r="V22" s="3" t="s">
        <v>414</v>
      </c>
      <c r="W22" s="70" t="s">
        <v>23</v>
      </c>
      <c r="X22" s="39" t="s">
        <v>973</v>
      </c>
      <c r="Y22" s="70" t="s">
        <v>23</v>
      </c>
      <c r="Z22" s="53" t="s">
        <v>993</v>
      </c>
      <c r="AA22" s="70" t="s">
        <v>23</v>
      </c>
      <c r="AB22" s="66" t="s">
        <v>993</v>
      </c>
      <c r="AC22" s="70" t="s">
        <v>23</v>
      </c>
      <c r="AD22" s="79" t="s">
        <v>993</v>
      </c>
      <c r="AE22" s="70" t="s">
        <v>23</v>
      </c>
      <c r="AF22" s="79" t="s">
        <v>993</v>
      </c>
      <c r="AG22" s="70" t="s">
        <v>23</v>
      </c>
      <c r="AH22" s="79" t="s">
        <v>993</v>
      </c>
      <c r="AI22" s="70" t="s">
        <v>23</v>
      </c>
      <c r="AJ22" s="79" t="s">
        <v>996</v>
      </c>
      <c r="AK22" s="70" t="s">
        <v>21</v>
      </c>
      <c r="AL22" s="94" t="s">
        <v>622</v>
      </c>
      <c r="AM22" s="70" t="s">
        <v>23</v>
      </c>
      <c r="AN22" s="79" t="s">
        <v>996</v>
      </c>
      <c r="AO22" s="70" t="s">
        <v>21</v>
      </c>
      <c r="AP22" s="79" t="s">
        <v>637</v>
      </c>
      <c r="AQ22" s="70" t="s">
        <v>23</v>
      </c>
      <c r="AR22" s="79" t="s">
        <v>996</v>
      </c>
      <c r="AS22" s="70" t="s">
        <v>23</v>
      </c>
      <c r="AT22" s="79" t="s">
        <v>996</v>
      </c>
      <c r="AU22" s="70" t="s">
        <v>23</v>
      </c>
      <c r="AV22" s="79"/>
      <c r="AW22" s="70" t="s">
        <v>23</v>
      </c>
      <c r="AX22" s="94" t="s">
        <v>996</v>
      </c>
      <c r="AY22" s="70" t="s">
        <v>23</v>
      </c>
      <c r="AZ22" s="79" t="s">
        <v>996</v>
      </c>
      <c r="BA22" s="70" t="s">
        <v>23</v>
      </c>
      <c r="BB22" s="79" t="s">
        <v>996</v>
      </c>
      <c r="BC22" s="70" t="s">
        <v>23</v>
      </c>
      <c r="BD22" s="79" t="s">
        <v>996</v>
      </c>
      <c r="BE22" s="70" t="s">
        <v>23</v>
      </c>
      <c r="BF22" s="79" t="s">
        <v>996</v>
      </c>
      <c r="BG22" s="70" t="s">
        <v>23</v>
      </c>
      <c r="BH22" s="79" t="s">
        <v>996</v>
      </c>
      <c r="BI22" s="70" t="s">
        <v>23</v>
      </c>
      <c r="BJ22" s="79" t="s">
        <v>996</v>
      </c>
      <c r="BK22" s="70" t="s">
        <v>23</v>
      </c>
      <c r="BL22" s="79" t="s">
        <v>996</v>
      </c>
      <c r="BM22" s="70" t="s">
        <v>21</v>
      </c>
      <c r="BN22" s="79" t="s">
        <v>696</v>
      </c>
      <c r="BO22" s="70" t="s">
        <v>23</v>
      </c>
      <c r="BP22" s="79" t="s">
        <v>996</v>
      </c>
      <c r="BQ22" s="70" t="s">
        <v>623</v>
      </c>
      <c r="BR22" s="79" t="s">
        <v>997</v>
      </c>
      <c r="BS22" s="70" t="s">
        <v>23</v>
      </c>
      <c r="BT22" s="79" t="s">
        <v>996</v>
      </c>
      <c r="BU22" s="70" t="s">
        <v>23</v>
      </c>
      <c r="BV22" s="79" t="s">
        <v>996</v>
      </c>
      <c r="BW22" s="70" t="s">
        <v>23</v>
      </c>
      <c r="BX22" s="79" t="s">
        <v>996</v>
      </c>
      <c r="BY22" s="70" t="s">
        <v>23</v>
      </c>
      <c r="BZ22" s="94" t="s">
        <v>996</v>
      </c>
      <c r="CA22" s="70" t="s">
        <v>23</v>
      </c>
      <c r="CB22" s="79" t="s">
        <v>996</v>
      </c>
      <c r="CC22" s="70" t="s">
        <v>23</v>
      </c>
      <c r="CD22" s="113" t="s">
        <v>996</v>
      </c>
      <c r="CE22" s="70" t="s">
        <v>23</v>
      </c>
      <c r="CF22" s="118" t="s">
        <v>996</v>
      </c>
      <c r="CG22" s="70" t="s">
        <v>23</v>
      </c>
      <c r="CH22" s="79" t="s">
        <v>996</v>
      </c>
      <c r="CI22" s="70" t="s">
        <v>23</v>
      </c>
      <c r="CJ22" s="79" t="s">
        <v>996</v>
      </c>
      <c r="CK22" s="70" t="s">
        <v>21</v>
      </c>
      <c r="CL22" s="79" t="s">
        <v>781</v>
      </c>
      <c r="CM22" s="70" t="s">
        <v>23</v>
      </c>
      <c r="CN22" s="79" t="s">
        <v>996</v>
      </c>
      <c r="CO22" s="70" t="s">
        <v>23</v>
      </c>
      <c r="CP22" s="79" t="s">
        <v>996</v>
      </c>
      <c r="CQ22" s="70" t="s">
        <v>23</v>
      </c>
      <c r="CR22" s="79" t="s">
        <v>996</v>
      </c>
      <c r="CS22" s="70" t="s">
        <v>23</v>
      </c>
      <c r="CT22" s="79" t="s">
        <v>996</v>
      </c>
      <c r="CU22" s="70" t="s">
        <v>23</v>
      </c>
      <c r="CV22" s="79" t="s">
        <v>996</v>
      </c>
      <c r="CW22" s="70" t="s">
        <v>623</v>
      </c>
      <c r="CX22" s="79" t="s">
        <v>997</v>
      </c>
      <c r="CY22" s="70" t="s">
        <v>623</v>
      </c>
      <c r="CZ22" s="79" t="s">
        <v>997</v>
      </c>
      <c r="DA22" s="70" t="s">
        <v>23</v>
      </c>
      <c r="DB22" s="79" t="s">
        <v>996</v>
      </c>
      <c r="DC22" s="70" t="s">
        <v>23</v>
      </c>
      <c r="DD22" s="79" t="s">
        <v>996</v>
      </c>
      <c r="DE22" s="70" t="s">
        <v>23</v>
      </c>
      <c r="DF22" s="79" t="s">
        <v>996</v>
      </c>
      <c r="DG22" s="70" t="s">
        <v>23</v>
      </c>
      <c r="DH22" s="79" t="s">
        <v>996</v>
      </c>
      <c r="DI22" s="70" t="s">
        <v>23</v>
      </c>
      <c r="DJ22" s="79" t="s">
        <v>996</v>
      </c>
      <c r="DK22" s="70" t="s">
        <v>23</v>
      </c>
      <c r="DL22" s="79" t="s">
        <v>996</v>
      </c>
      <c r="DM22" s="70" t="s">
        <v>23</v>
      </c>
      <c r="DN22" s="79" t="s">
        <v>996</v>
      </c>
      <c r="DO22" s="70" t="s">
        <v>23</v>
      </c>
      <c r="DP22" s="79" t="s">
        <v>996</v>
      </c>
      <c r="DQ22" s="70" t="s">
        <v>23</v>
      </c>
      <c r="DR22" s="79" t="s">
        <v>996</v>
      </c>
      <c r="DS22" s="70" t="s">
        <v>23</v>
      </c>
      <c r="DT22" s="79" t="s">
        <v>996</v>
      </c>
      <c r="DU22" s="70" t="s">
        <v>23</v>
      </c>
      <c r="DV22" s="79" t="s">
        <v>996</v>
      </c>
      <c r="DW22" s="70" t="s">
        <v>23</v>
      </c>
      <c r="DX22" s="79" t="s">
        <v>996</v>
      </c>
      <c r="DY22" s="70" t="s">
        <v>23</v>
      </c>
      <c r="DZ22" s="79" t="s">
        <v>996</v>
      </c>
      <c r="EA22" s="70" t="s">
        <v>23</v>
      </c>
      <c r="EB22" s="79" t="s">
        <v>996</v>
      </c>
      <c r="EC22" s="70" t="s">
        <v>23</v>
      </c>
      <c r="ED22" s="79" t="s">
        <v>996</v>
      </c>
      <c r="EE22" s="70" t="s">
        <v>21</v>
      </c>
      <c r="EF22" s="79" t="s">
        <v>911</v>
      </c>
      <c r="EG22" s="70" t="s">
        <v>21</v>
      </c>
      <c r="EH22" s="79" t="s">
        <v>912</v>
      </c>
      <c r="EI22" s="70" t="s">
        <v>21</v>
      </c>
      <c r="EJ22" s="79" t="s">
        <v>926</v>
      </c>
      <c r="EK22" s="70" t="s">
        <v>21</v>
      </c>
      <c r="EL22" s="79" t="s">
        <v>929</v>
      </c>
      <c r="EM22" s="70" t="s">
        <v>21</v>
      </c>
      <c r="EN22" s="79" t="s">
        <v>934</v>
      </c>
      <c r="EO22" s="70" t="s">
        <v>21</v>
      </c>
      <c r="EP22" s="79" t="s">
        <v>938</v>
      </c>
      <c r="EQ22" s="70" t="s">
        <v>21</v>
      </c>
      <c r="ER22" s="79" t="s">
        <v>946</v>
      </c>
      <c r="ES22" s="70" t="s">
        <v>21</v>
      </c>
      <c r="ET22" s="79" t="s">
        <v>944</v>
      </c>
      <c r="EU22" s="70" t="s">
        <v>21</v>
      </c>
      <c r="EV22" s="79" t="s">
        <v>954</v>
      </c>
      <c r="EW22" s="70" t="s">
        <v>21</v>
      </c>
      <c r="EX22" s="79" t="s">
        <v>960</v>
      </c>
      <c r="EY22" s="70" t="s">
        <v>21</v>
      </c>
      <c r="EZ22" s="79" t="s">
        <v>961</v>
      </c>
      <c r="FA22" s="70"/>
      <c r="FB22" s="70"/>
      <c r="FC22" s="79"/>
      <c r="FD22" s="70"/>
      <c r="FE22" s="79"/>
      <c r="FF22" s="70"/>
      <c r="FG22" s="79"/>
    </row>
    <row r="23" spans="1:163" ht="50.1" customHeight="1" x14ac:dyDescent="0.3">
      <c r="A23" s="12" t="s">
        <v>47</v>
      </c>
      <c r="B23" s="161" t="s">
        <v>527</v>
      </c>
      <c r="C23" s="176" t="str">
        <f>VLOOKUP(A23,Quest_eng_2018!A:C,3,FALSE)</f>
        <v>Is there any information on the concluded contracts (the object and value of procurement, the economic operator, the date of contract conclusion and its duration, information on contract revision/extension) made public?</v>
      </c>
      <c r="D23" s="20" t="s">
        <v>320</v>
      </c>
      <c r="E23" s="3" t="s">
        <v>140</v>
      </c>
      <c r="F23" s="3" t="s">
        <v>141</v>
      </c>
      <c r="G23" s="7">
        <v>4</v>
      </c>
      <c r="H23" s="3" t="s">
        <v>21</v>
      </c>
      <c r="I23" s="3" t="s">
        <v>22</v>
      </c>
      <c r="J23" s="3" t="s">
        <v>23</v>
      </c>
      <c r="K23" s="3" t="s">
        <v>24</v>
      </c>
      <c r="L23" s="3" t="s">
        <v>187</v>
      </c>
      <c r="M23" s="3" t="s">
        <v>188</v>
      </c>
      <c r="N23" s="3" t="s">
        <v>255</v>
      </c>
      <c r="O23" s="3" t="s">
        <v>255</v>
      </c>
      <c r="P23" s="3" t="s">
        <v>25</v>
      </c>
      <c r="Q23" s="3" t="s">
        <v>26</v>
      </c>
      <c r="R23" s="7">
        <v>4</v>
      </c>
      <c r="S23" s="3">
        <v>0</v>
      </c>
      <c r="T23" s="7">
        <f t="shared" si="0"/>
        <v>2</v>
      </c>
      <c r="U23" s="3" t="s">
        <v>255</v>
      </c>
      <c r="V23" s="3">
        <f>T23</f>
        <v>2</v>
      </c>
      <c r="W23" s="70" t="s">
        <v>23</v>
      </c>
      <c r="X23" s="40" t="s">
        <v>973</v>
      </c>
      <c r="Y23" s="70" t="s">
        <v>23</v>
      </c>
      <c r="Z23" s="54" t="s">
        <v>993</v>
      </c>
      <c r="AA23" s="70" t="s">
        <v>25</v>
      </c>
      <c r="AB23" s="66" t="s">
        <v>598</v>
      </c>
      <c r="AC23" s="70" t="s">
        <v>23</v>
      </c>
      <c r="AD23" s="79" t="s">
        <v>993</v>
      </c>
      <c r="AE23" s="70" t="s">
        <v>23</v>
      </c>
      <c r="AF23" s="79" t="s">
        <v>993</v>
      </c>
      <c r="AG23" s="70" t="s">
        <v>23</v>
      </c>
      <c r="AH23" s="79" t="s">
        <v>993</v>
      </c>
      <c r="AI23" s="70" t="s">
        <v>23</v>
      </c>
      <c r="AJ23" s="79" t="s">
        <v>996</v>
      </c>
      <c r="AK23" s="70" t="s">
        <v>25</v>
      </c>
      <c r="AL23" s="94" t="s">
        <v>622</v>
      </c>
      <c r="AM23" s="70" t="s">
        <v>23</v>
      </c>
      <c r="AN23" s="79" t="s">
        <v>996</v>
      </c>
      <c r="AO23" s="70" t="s">
        <v>25</v>
      </c>
      <c r="AP23" s="79" t="s">
        <v>972</v>
      </c>
      <c r="AQ23" s="70" t="s">
        <v>23</v>
      </c>
      <c r="AR23" s="79" t="s">
        <v>996</v>
      </c>
      <c r="AS23" s="70" t="s">
        <v>23</v>
      </c>
      <c r="AT23" s="79" t="s">
        <v>996</v>
      </c>
      <c r="AU23" s="70" t="s">
        <v>25</v>
      </c>
      <c r="AV23" s="79" t="s">
        <v>661</v>
      </c>
      <c r="AW23" s="70" t="s">
        <v>23</v>
      </c>
      <c r="AX23" s="94" t="s">
        <v>996</v>
      </c>
      <c r="AY23" s="70" t="s">
        <v>23</v>
      </c>
      <c r="AZ23" s="79" t="s">
        <v>996</v>
      </c>
      <c r="BA23" s="70" t="s">
        <v>23</v>
      </c>
      <c r="BB23" s="79" t="s">
        <v>996</v>
      </c>
      <c r="BC23" s="70" t="s">
        <v>23</v>
      </c>
      <c r="BD23" s="79" t="s">
        <v>996</v>
      </c>
      <c r="BE23" s="70" t="s">
        <v>23</v>
      </c>
      <c r="BF23" s="79" t="s">
        <v>996</v>
      </c>
      <c r="BG23" s="70" t="s">
        <v>23</v>
      </c>
      <c r="BH23" s="79" t="s">
        <v>996</v>
      </c>
      <c r="BI23" s="70" t="s">
        <v>23</v>
      </c>
      <c r="BJ23" s="79" t="s">
        <v>996</v>
      </c>
      <c r="BK23" s="70" t="s">
        <v>23</v>
      </c>
      <c r="BL23" s="79" t="s">
        <v>996</v>
      </c>
      <c r="BM23" s="70" t="s">
        <v>25</v>
      </c>
      <c r="BN23" s="79" t="s">
        <v>696</v>
      </c>
      <c r="BO23" s="70" t="s">
        <v>23</v>
      </c>
      <c r="BP23" s="79" t="s">
        <v>996</v>
      </c>
      <c r="BQ23" s="70" t="s">
        <v>623</v>
      </c>
      <c r="BR23" s="79" t="s">
        <v>997</v>
      </c>
      <c r="BS23" s="70" t="s">
        <v>23</v>
      </c>
      <c r="BT23" s="79" t="s">
        <v>996</v>
      </c>
      <c r="BU23" s="70" t="s">
        <v>23</v>
      </c>
      <c r="BV23" s="79" t="s">
        <v>996</v>
      </c>
      <c r="BW23" s="70" t="s">
        <v>23</v>
      </c>
      <c r="BX23" s="79" t="s">
        <v>996</v>
      </c>
      <c r="BY23" s="70" t="s">
        <v>23</v>
      </c>
      <c r="BZ23" s="94" t="s">
        <v>996</v>
      </c>
      <c r="CA23" s="70" t="s">
        <v>23</v>
      </c>
      <c r="CB23" s="79" t="s">
        <v>996</v>
      </c>
      <c r="CC23" s="70" t="s">
        <v>23</v>
      </c>
      <c r="CD23" s="103" t="s">
        <v>996</v>
      </c>
      <c r="CE23" s="70" t="s">
        <v>23</v>
      </c>
      <c r="CF23" s="119" t="s">
        <v>996</v>
      </c>
      <c r="CG23" s="70" t="s">
        <v>23</v>
      </c>
      <c r="CH23" s="79" t="s">
        <v>996</v>
      </c>
      <c r="CI23" s="70" t="s">
        <v>23</v>
      </c>
      <c r="CJ23" s="79" t="s">
        <v>996</v>
      </c>
      <c r="CK23" s="70" t="s">
        <v>25</v>
      </c>
      <c r="CL23" s="79" t="s">
        <v>781</v>
      </c>
      <c r="CM23" s="70" t="s">
        <v>23</v>
      </c>
      <c r="CN23" s="79" t="s">
        <v>996</v>
      </c>
      <c r="CO23" s="70" t="s">
        <v>23</v>
      </c>
      <c r="CP23" s="79" t="s">
        <v>996</v>
      </c>
      <c r="CQ23" s="70" t="s">
        <v>23</v>
      </c>
      <c r="CR23" s="79" t="s">
        <v>996</v>
      </c>
      <c r="CS23" s="70" t="s">
        <v>23</v>
      </c>
      <c r="CT23" s="79" t="s">
        <v>996</v>
      </c>
      <c r="CU23" s="70" t="s">
        <v>23</v>
      </c>
      <c r="CV23" s="79" t="s">
        <v>996</v>
      </c>
      <c r="CW23" s="70" t="s">
        <v>623</v>
      </c>
      <c r="CX23" s="79" t="s">
        <v>997</v>
      </c>
      <c r="CY23" s="70" t="s">
        <v>623</v>
      </c>
      <c r="CZ23" s="79" t="s">
        <v>997</v>
      </c>
      <c r="DA23" s="70" t="s">
        <v>23</v>
      </c>
      <c r="DB23" s="79" t="s">
        <v>996</v>
      </c>
      <c r="DC23" s="70" t="s">
        <v>23</v>
      </c>
      <c r="DD23" s="79" t="s">
        <v>996</v>
      </c>
      <c r="DE23" s="70" t="s">
        <v>23</v>
      </c>
      <c r="DF23" s="79" t="s">
        <v>996</v>
      </c>
      <c r="DG23" s="70" t="s">
        <v>23</v>
      </c>
      <c r="DH23" s="79" t="s">
        <v>996</v>
      </c>
      <c r="DI23" s="70" t="s">
        <v>23</v>
      </c>
      <c r="DJ23" s="79" t="s">
        <v>996</v>
      </c>
      <c r="DK23" s="70" t="s">
        <v>23</v>
      </c>
      <c r="DL23" s="79" t="s">
        <v>996</v>
      </c>
      <c r="DM23" s="70" t="s">
        <v>23</v>
      </c>
      <c r="DN23" s="79" t="s">
        <v>996</v>
      </c>
      <c r="DO23" s="70" t="s">
        <v>23</v>
      </c>
      <c r="DP23" s="79" t="s">
        <v>996</v>
      </c>
      <c r="DQ23" s="70" t="s">
        <v>23</v>
      </c>
      <c r="DR23" s="79" t="s">
        <v>996</v>
      </c>
      <c r="DS23" s="70" t="s">
        <v>23</v>
      </c>
      <c r="DT23" s="79" t="s">
        <v>996</v>
      </c>
      <c r="DU23" s="70" t="s">
        <v>23</v>
      </c>
      <c r="DV23" s="79" t="s">
        <v>996</v>
      </c>
      <c r="DW23" s="70" t="s">
        <v>23</v>
      </c>
      <c r="DX23" s="79" t="s">
        <v>996</v>
      </c>
      <c r="DY23" s="70" t="s">
        <v>23</v>
      </c>
      <c r="DZ23" s="79" t="s">
        <v>996</v>
      </c>
      <c r="EA23" s="70" t="s">
        <v>23</v>
      </c>
      <c r="EB23" s="79" t="s">
        <v>996</v>
      </c>
      <c r="EC23" s="70" t="s">
        <v>23</v>
      </c>
      <c r="ED23" s="79" t="s">
        <v>996</v>
      </c>
      <c r="EE23" s="70" t="s">
        <v>25</v>
      </c>
      <c r="EF23" s="79" t="s">
        <v>911</v>
      </c>
      <c r="EG23" s="70" t="s">
        <v>25</v>
      </c>
      <c r="EH23" s="79" t="s">
        <v>912</v>
      </c>
      <c r="EI23" s="70" t="s">
        <v>25</v>
      </c>
      <c r="EJ23" s="79" t="s">
        <v>924</v>
      </c>
      <c r="EK23" s="70" t="s">
        <v>25</v>
      </c>
      <c r="EL23" s="79" t="s">
        <v>929</v>
      </c>
      <c r="EM23" s="70" t="s">
        <v>25</v>
      </c>
      <c r="EN23" s="79" t="s">
        <v>934</v>
      </c>
      <c r="EO23" s="70" t="s">
        <v>25</v>
      </c>
      <c r="EP23" s="79" t="s">
        <v>938</v>
      </c>
      <c r="EQ23" s="70" t="s">
        <v>25</v>
      </c>
      <c r="ER23" s="79" t="s">
        <v>946</v>
      </c>
      <c r="ES23" s="70" t="s">
        <v>25</v>
      </c>
      <c r="ET23" s="79" t="s">
        <v>944</v>
      </c>
      <c r="EU23" s="70" t="s">
        <v>25</v>
      </c>
      <c r="EV23" s="79" t="s">
        <v>954</v>
      </c>
      <c r="EW23" s="70" t="s">
        <v>25</v>
      </c>
      <c r="EX23" s="79" t="s">
        <v>960</v>
      </c>
      <c r="EY23" s="70" t="s">
        <v>25</v>
      </c>
      <c r="EZ23" s="79" t="s">
        <v>961</v>
      </c>
      <c r="FA23" s="70"/>
      <c r="FB23" s="70"/>
      <c r="FC23" s="79"/>
      <c r="FD23" s="70"/>
      <c r="FE23" s="79"/>
      <c r="FF23" s="70"/>
      <c r="FG23" s="79"/>
    </row>
    <row r="24" spans="1:163" ht="50.1" customHeight="1" x14ac:dyDescent="0.3">
      <c r="A24" s="12" t="s">
        <v>48</v>
      </c>
      <c r="B24" s="161" t="s">
        <v>235</v>
      </c>
      <c r="C24" s="176" t="str">
        <f>VLOOKUP(A24,Quest_eng_2018!A:C,3,FALSE)</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D24" s="20" t="s">
        <v>320</v>
      </c>
      <c r="E24" s="3" t="s">
        <v>183</v>
      </c>
      <c r="F24" s="3" t="s">
        <v>184</v>
      </c>
      <c r="G24" s="7">
        <v>3</v>
      </c>
      <c r="H24" s="3" t="s">
        <v>21</v>
      </c>
      <c r="I24" s="3" t="s">
        <v>22</v>
      </c>
      <c r="J24" s="3" t="s">
        <v>23</v>
      </c>
      <c r="K24" s="3" t="s">
        <v>24</v>
      </c>
      <c r="L24" s="3" t="s">
        <v>25</v>
      </c>
      <c r="M24" s="3" t="s">
        <v>26</v>
      </c>
      <c r="N24" s="3" t="s">
        <v>255</v>
      </c>
      <c r="O24" s="3" t="s">
        <v>255</v>
      </c>
      <c r="P24" s="3" t="s">
        <v>414</v>
      </c>
      <c r="Q24" s="3" t="s">
        <v>414</v>
      </c>
      <c r="R24" s="7">
        <v>3</v>
      </c>
      <c r="S24" s="3">
        <v>0</v>
      </c>
      <c r="T24" s="7">
        <f t="shared" si="0"/>
        <v>1.5</v>
      </c>
      <c r="U24" s="3" t="s">
        <v>255</v>
      </c>
      <c r="V24" s="3" t="s">
        <v>414</v>
      </c>
      <c r="W24" s="70" t="s">
        <v>23</v>
      </c>
      <c r="X24" s="39" t="s">
        <v>973</v>
      </c>
      <c r="Y24" s="70" t="s">
        <v>23</v>
      </c>
      <c r="Z24" s="54" t="s">
        <v>993</v>
      </c>
      <c r="AA24" s="70" t="s">
        <v>23</v>
      </c>
      <c r="AB24" s="66" t="s">
        <v>993</v>
      </c>
      <c r="AC24" s="70" t="s">
        <v>23</v>
      </c>
      <c r="AD24" s="79" t="s">
        <v>993</v>
      </c>
      <c r="AE24" s="70" t="s">
        <v>23</v>
      </c>
      <c r="AF24" s="79" t="s">
        <v>993</v>
      </c>
      <c r="AG24" s="70" t="s">
        <v>23</v>
      </c>
      <c r="AH24" s="79" t="s">
        <v>993</v>
      </c>
      <c r="AI24" s="70" t="s">
        <v>23</v>
      </c>
      <c r="AJ24" s="79" t="s">
        <v>996</v>
      </c>
      <c r="AK24" s="70" t="s">
        <v>23</v>
      </c>
      <c r="AL24" s="94" t="s">
        <v>996</v>
      </c>
      <c r="AM24" s="70" t="s">
        <v>23</v>
      </c>
      <c r="AN24" s="79" t="s">
        <v>996</v>
      </c>
      <c r="AO24" s="70" t="s">
        <v>23</v>
      </c>
      <c r="AP24" s="79" t="s">
        <v>996</v>
      </c>
      <c r="AQ24" s="70" t="s">
        <v>23</v>
      </c>
      <c r="AR24" s="79" t="s">
        <v>996</v>
      </c>
      <c r="AS24" s="70" t="s">
        <v>23</v>
      </c>
      <c r="AT24" s="79" t="s">
        <v>996</v>
      </c>
      <c r="AU24" s="70" t="s">
        <v>23</v>
      </c>
      <c r="AV24" s="79" t="s">
        <v>996</v>
      </c>
      <c r="AW24" s="70" t="s">
        <v>23</v>
      </c>
      <c r="AX24" s="94" t="s">
        <v>996</v>
      </c>
      <c r="AY24" s="70" t="s">
        <v>23</v>
      </c>
      <c r="AZ24" s="79" t="s">
        <v>996</v>
      </c>
      <c r="BA24" s="70" t="s">
        <v>23</v>
      </c>
      <c r="BB24" s="79" t="s">
        <v>996</v>
      </c>
      <c r="BC24" s="70" t="s">
        <v>23</v>
      </c>
      <c r="BD24" s="79" t="s">
        <v>996</v>
      </c>
      <c r="BE24" s="70" t="s">
        <v>23</v>
      </c>
      <c r="BF24" s="79" t="s">
        <v>996</v>
      </c>
      <c r="BG24" s="70" t="s">
        <v>23</v>
      </c>
      <c r="BH24" s="79" t="s">
        <v>996</v>
      </c>
      <c r="BI24" s="70" t="s">
        <v>23</v>
      </c>
      <c r="BJ24" s="79" t="s">
        <v>996</v>
      </c>
      <c r="BK24" s="70" t="s">
        <v>23</v>
      </c>
      <c r="BL24" s="79" t="s">
        <v>996</v>
      </c>
      <c r="BM24" s="70" t="s">
        <v>23</v>
      </c>
      <c r="BN24" s="79" t="s">
        <v>996</v>
      </c>
      <c r="BO24" s="70" t="s">
        <v>23</v>
      </c>
      <c r="BP24" s="79" t="s">
        <v>996</v>
      </c>
      <c r="BQ24" s="70" t="s">
        <v>623</v>
      </c>
      <c r="BR24" s="79" t="s">
        <v>997</v>
      </c>
      <c r="BS24" s="70" t="s">
        <v>23</v>
      </c>
      <c r="BT24" s="79" t="s">
        <v>996</v>
      </c>
      <c r="BU24" s="70" t="s">
        <v>23</v>
      </c>
      <c r="BV24" s="79" t="s">
        <v>996</v>
      </c>
      <c r="BW24" s="70" t="s">
        <v>23</v>
      </c>
      <c r="BX24" s="79" t="s">
        <v>996</v>
      </c>
      <c r="BY24" s="70" t="s">
        <v>23</v>
      </c>
      <c r="BZ24" s="94" t="s">
        <v>996</v>
      </c>
      <c r="CA24" s="70" t="s">
        <v>23</v>
      </c>
      <c r="CB24" s="79" t="s">
        <v>996</v>
      </c>
      <c r="CC24" s="70" t="s">
        <v>23</v>
      </c>
      <c r="CD24" s="113" t="s">
        <v>996</v>
      </c>
      <c r="CE24" s="70" t="s">
        <v>23</v>
      </c>
      <c r="CF24" s="119" t="s">
        <v>996</v>
      </c>
      <c r="CG24" s="70" t="s">
        <v>23</v>
      </c>
      <c r="CH24" s="79" t="s">
        <v>996</v>
      </c>
      <c r="CI24" s="70" t="s">
        <v>23</v>
      </c>
      <c r="CJ24" s="79" t="s">
        <v>996</v>
      </c>
      <c r="CK24" s="70" t="s">
        <v>23</v>
      </c>
      <c r="CL24" s="79" t="s">
        <v>996</v>
      </c>
      <c r="CM24" s="70" t="s">
        <v>23</v>
      </c>
      <c r="CN24" s="79" t="s">
        <v>996</v>
      </c>
      <c r="CO24" s="70" t="s">
        <v>23</v>
      </c>
      <c r="CP24" s="79" t="s">
        <v>996</v>
      </c>
      <c r="CQ24" s="70" t="s">
        <v>23</v>
      </c>
      <c r="CR24" s="79" t="s">
        <v>996</v>
      </c>
      <c r="CS24" s="70" t="s">
        <v>23</v>
      </c>
      <c r="CT24" s="79" t="s">
        <v>996</v>
      </c>
      <c r="CU24" s="70" t="s">
        <v>23</v>
      </c>
      <c r="CV24" s="79" t="s">
        <v>996</v>
      </c>
      <c r="CW24" s="70" t="s">
        <v>21</v>
      </c>
      <c r="CX24" s="79" t="s">
        <v>996</v>
      </c>
      <c r="CY24" s="70" t="s">
        <v>23</v>
      </c>
      <c r="CZ24" s="79" t="s">
        <v>996</v>
      </c>
      <c r="DA24" s="70" t="s">
        <v>23</v>
      </c>
      <c r="DB24" s="79" t="s">
        <v>996</v>
      </c>
      <c r="DC24" s="70" t="s">
        <v>23</v>
      </c>
      <c r="DD24" s="79" t="s">
        <v>996</v>
      </c>
      <c r="DE24" s="70" t="s">
        <v>23</v>
      </c>
      <c r="DF24" s="79" t="s">
        <v>996</v>
      </c>
      <c r="DG24" s="70" t="s">
        <v>23</v>
      </c>
      <c r="DH24" s="79" t="s">
        <v>996</v>
      </c>
      <c r="DI24" s="70" t="s">
        <v>23</v>
      </c>
      <c r="DJ24" s="79" t="s">
        <v>996</v>
      </c>
      <c r="DK24" s="70" t="s">
        <v>23</v>
      </c>
      <c r="DL24" s="79" t="s">
        <v>996</v>
      </c>
      <c r="DM24" s="70" t="s">
        <v>23</v>
      </c>
      <c r="DN24" s="79" t="s">
        <v>996</v>
      </c>
      <c r="DO24" s="70" t="s">
        <v>23</v>
      </c>
      <c r="DP24" s="79" t="s">
        <v>996</v>
      </c>
      <c r="DQ24" s="70" t="s">
        <v>23</v>
      </c>
      <c r="DR24" s="79" t="s">
        <v>996</v>
      </c>
      <c r="DS24" s="70" t="s">
        <v>23</v>
      </c>
      <c r="DT24" s="79" t="s">
        <v>996</v>
      </c>
      <c r="DU24" s="70" t="s">
        <v>23</v>
      </c>
      <c r="DV24" s="79" t="s">
        <v>996</v>
      </c>
      <c r="DW24" s="70" t="s">
        <v>23</v>
      </c>
      <c r="DX24" s="79" t="s">
        <v>996</v>
      </c>
      <c r="DY24" s="70" t="s">
        <v>23</v>
      </c>
      <c r="DZ24" s="79" t="s">
        <v>996</v>
      </c>
      <c r="EA24" s="70" t="s">
        <v>23</v>
      </c>
      <c r="EB24" s="79" t="s">
        <v>996</v>
      </c>
      <c r="EC24" s="70" t="s">
        <v>23</v>
      </c>
      <c r="ED24" s="79" t="s">
        <v>996</v>
      </c>
      <c r="EE24" s="70" t="s">
        <v>23</v>
      </c>
      <c r="EF24" s="79" t="s">
        <v>996</v>
      </c>
      <c r="EG24" s="70" t="s">
        <v>23</v>
      </c>
      <c r="EH24" s="79" t="s">
        <v>996</v>
      </c>
      <c r="EI24" s="70" t="s">
        <v>23</v>
      </c>
      <c r="EJ24" s="79" t="s">
        <v>996</v>
      </c>
      <c r="EK24" s="70" t="s">
        <v>23</v>
      </c>
      <c r="EL24" s="79" t="s">
        <v>996</v>
      </c>
      <c r="EM24" s="70" t="s">
        <v>23</v>
      </c>
      <c r="EN24" s="79" t="s">
        <v>996</v>
      </c>
      <c r="EO24" s="70" t="s">
        <v>23</v>
      </c>
      <c r="EP24" s="79" t="s">
        <v>996</v>
      </c>
      <c r="EQ24" s="70" t="s">
        <v>23</v>
      </c>
      <c r="ER24" s="79" t="s">
        <v>996</v>
      </c>
      <c r="ES24" s="70" t="s">
        <v>23</v>
      </c>
      <c r="ET24" s="79" t="s">
        <v>996</v>
      </c>
      <c r="EU24" s="70" t="s">
        <v>23</v>
      </c>
      <c r="EV24" s="79" t="s">
        <v>996</v>
      </c>
      <c r="EW24" s="70" t="s">
        <v>23</v>
      </c>
      <c r="EX24" s="79" t="s">
        <v>996</v>
      </c>
      <c r="EY24" s="70" t="s">
        <v>23</v>
      </c>
      <c r="EZ24" s="79" t="s">
        <v>996</v>
      </c>
      <c r="FA24" s="70"/>
      <c r="FB24" s="70"/>
      <c r="FC24" s="79"/>
      <c r="FD24" s="70"/>
      <c r="FE24" s="79"/>
      <c r="FF24" s="70"/>
      <c r="FG24" s="79"/>
    </row>
    <row r="25" spans="1:163" ht="50.1" customHeight="1" x14ac:dyDescent="0.3">
      <c r="A25" s="12" t="s">
        <v>49</v>
      </c>
      <c r="B25" s="161" t="s">
        <v>236</v>
      </c>
      <c r="C25" s="176" t="str">
        <f>VLOOKUP(A25,Quest_eng_2018!A:C,3,FALSE)</f>
        <v>Is there any information (offers, outcomes, other data) on enterprise asset transmission, sale, rental/leasing or assignment available on the Web page?</v>
      </c>
      <c r="D25" s="20" t="s">
        <v>320</v>
      </c>
      <c r="E25" s="3" t="s">
        <v>243</v>
      </c>
      <c r="F25" s="3" t="s">
        <v>244</v>
      </c>
      <c r="G25" s="7">
        <v>4</v>
      </c>
      <c r="H25" s="3" t="s">
        <v>21</v>
      </c>
      <c r="I25" s="3" t="s">
        <v>22</v>
      </c>
      <c r="J25" s="3" t="s">
        <v>23</v>
      </c>
      <c r="K25" s="3" t="s">
        <v>24</v>
      </c>
      <c r="L25" s="3" t="s">
        <v>187</v>
      </c>
      <c r="M25" s="3" t="s">
        <v>188</v>
      </c>
      <c r="N25" s="3" t="s">
        <v>255</v>
      </c>
      <c r="O25" s="3" t="s">
        <v>255</v>
      </c>
      <c r="P25" s="3" t="s">
        <v>25</v>
      </c>
      <c r="Q25" s="3" t="s">
        <v>26</v>
      </c>
      <c r="R25" s="7">
        <v>4</v>
      </c>
      <c r="S25" s="3">
        <v>0</v>
      </c>
      <c r="T25" s="7">
        <f t="shared" si="0"/>
        <v>2</v>
      </c>
      <c r="U25" s="3" t="s">
        <v>255</v>
      </c>
      <c r="V25" s="3">
        <f>T25</f>
        <v>2</v>
      </c>
      <c r="W25" s="70" t="s">
        <v>23</v>
      </c>
      <c r="X25" s="39" t="s">
        <v>973</v>
      </c>
      <c r="Y25" s="70" t="s">
        <v>23</v>
      </c>
      <c r="Z25" s="55" t="s">
        <v>993</v>
      </c>
      <c r="AA25" s="70" t="s">
        <v>25</v>
      </c>
      <c r="AB25" s="79" t="s">
        <v>600</v>
      </c>
      <c r="AC25" s="70" t="s">
        <v>25</v>
      </c>
      <c r="AD25" s="86" t="s">
        <v>609</v>
      </c>
      <c r="AE25" s="70" t="s">
        <v>23</v>
      </c>
      <c r="AF25" s="86" t="s">
        <v>993</v>
      </c>
      <c r="AG25" s="70" t="s">
        <v>25</v>
      </c>
      <c r="AH25" s="79" t="s">
        <v>617</v>
      </c>
      <c r="AI25" s="70" t="s">
        <v>23</v>
      </c>
      <c r="AJ25" s="79" t="s">
        <v>996</v>
      </c>
      <c r="AK25" s="70" t="s">
        <v>623</v>
      </c>
      <c r="AL25" s="95" t="s">
        <v>996</v>
      </c>
      <c r="AM25" s="70" t="s">
        <v>25</v>
      </c>
      <c r="AN25" s="80" t="s">
        <v>627</v>
      </c>
      <c r="AO25" s="70" t="s">
        <v>23</v>
      </c>
      <c r="AP25" s="79" t="s">
        <v>996</v>
      </c>
      <c r="AQ25" s="70" t="s">
        <v>23</v>
      </c>
      <c r="AR25" s="103" t="s">
        <v>996</v>
      </c>
      <c r="AS25" s="70" t="s">
        <v>23</v>
      </c>
      <c r="AT25" s="86" t="s">
        <v>996</v>
      </c>
      <c r="AU25" s="70" t="s">
        <v>23</v>
      </c>
      <c r="AV25" s="86" t="s">
        <v>996</v>
      </c>
      <c r="AW25" s="70" t="s">
        <v>23</v>
      </c>
      <c r="AX25" s="95" t="s">
        <v>996</v>
      </c>
      <c r="AY25" s="70" t="s">
        <v>23</v>
      </c>
      <c r="AZ25" s="86" t="s">
        <v>996</v>
      </c>
      <c r="BA25" s="70" t="s">
        <v>23</v>
      </c>
      <c r="BB25" s="86" t="s">
        <v>996</v>
      </c>
      <c r="BC25" s="70" t="s">
        <v>23</v>
      </c>
      <c r="BD25" s="86" t="s">
        <v>996</v>
      </c>
      <c r="BE25" s="70" t="s">
        <v>23</v>
      </c>
      <c r="BF25" s="86" t="s">
        <v>996</v>
      </c>
      <c r="BG25" s="70" t="s">
        <v>23</v>
      </c>
      <c r="BH25" s="103" t="s">
        <v>996</v>
      </c>
      <c r="BI25" s="70" t="s">
        <v>23</v>
      </c>
      <c r="BJ25" s="86" t="s">
        <v>996</v>
      </c>
      <c r="BK25" s="70" t="s">
        <v>23</v>
      </c>
      <c r="BL25" s="86" t="s">
        <v>996</v>
      </c>
      <c r="BM25" s="70" t="s">
        <v>23</v>
      </c>
      <c r="BN25" s="86" t="s">
        <v>996</v>
      </c>
      <c r="BO25" s="70" t="s">
        <v>23</v>
      </c>
      <c r="BP25" s="103" t="s">
        <v>996</v>
      </c>
      <c r="BQ25" s="70" t="s">
        <v>623</v>
      </c>
      <c r="BR25" s="79" t="s">
        <v>997</v>
      </c>
      <c r="BS25" s="70" t="s">
        <v>23</v>
      </c>
      <c r="BT25" s="103" t="s">
        <v>996</v>
      </c>
      <c r="BU25" s="70" t="s">
        <v>23</v>
      </c>
      <c r="BV25" s="86" t="s">
        <v>996</v>
      </c>
      <c r="BW25" s="70" t="s">
        <v>23</v>
      </c>
      <c r="BX25" s="86" t="s">
        <v>996</v>
      </c>
      <c r="BY25" s="70" t="s">
        <v>23</v>
      </c>
      <c r="BZ25" s="95" t="s">
        <v>996</v>
      </c>
      <c r="CA25" s="70" t="s">
        <v>23</v>
      </c>
      <c r="CB25" s="79" t="s">
        <v>996</v>
      </c>
      <c r="CC25" s="70" t="s">
        <v>23</v>
      </c>
      <c r="CD25" s="113" t="s">
        <v>996</v>
      </c>
      <c r="CE25" s="70" t="s">
        <v>21</v>
      </c>
      <c r="CF25" s="119" t="s">
        <v>766</v>
      </c>
      <c r="CG25" s="70" t="s">
        <v>23</v>
      </c>
      <c r="CH25" s="79" t="s">
        <v>996</v>
      </c>
      <c r="CI25" s="70" t="s">
        <v>23</v>
      </c>
      <c r="CJ25" s="79" t="s">
        <v>996</v>
      </c>
      <c r="CK25" s="70" t="s">
        <v>23</v>
      </c>
      <c r="CL25" s="79" t="s">
        <v>996</v>
      </c>
      <c r="CM25" s="70" t="s">
        <v>23</v>
      </c>
      <c r="CN25" s="79" t="s">
        <v>996</v>
      </c>
      <c r="CO25" s="70" t="s">
        <v>23</v>
      </c>
      <c r="CP25" s="79" t="s">
        <v>996</v>
      </c>
      <c r="CQ25" s="70" t="s">
        <v>23</v>
      </c>
      <c r="CR25" s="79" t="s">
        <v>996</v>
      </c>
      <c r="CS25" s="70" t="s">
        <v>623</v>
      </c>
      <c r="CT25" s="79" t="s">
        <v>996</v>
      </c>
      <c r="CU25" s="70" t="s">
        <v>25</v>
      </c>
      <c r="CV25" s="79" t="s">
        <v>811</v>
      </c>
      <c r="CW25" s="70" t="s">
        <v>21</v>
      </c>
      <c r="CX25" s="79" t="s">
        <v>816</v>
      </c>
      <c r="CY25" s="70" t="s">
        <v>23</v>
      </c>
      <c r="CZ25" s="79" t="s">
        <v>996</v>
      </c>
      <c r="DA25" s="70" t="s">
        <v>23</v>
      </c>
      <c r="DB25" s="79" t="s">
        <v>996</v>
      </c>
      <c r="DC25" s="70" t="s">
        <v>23</v>
      </c>
      <c r="DD25" s="79" t="s">
        <v>996</v>
      </c>
      <c r="DE25" s="70" t="s">
        <v>23</v>
      </c>
      <c r="DF25" s="79" t="s">
        <v>996</v>
      </c>
      <c r="DG25" s="70" t="s">
        <v>23</v>
      </c>
      <c r="DH25" s="79" t="s">
        <v>996</v>
      </c>
      <c r="DI25" s="70" t="s">
        <v>23</v>
      </c>
      <c r="DJ25" s="79" t="s">
        <v>996</v>
      </c>
      <c r="DK25" s="70" t="s">
        <v>23</v>
      </c>
      <c r="DL25" s="79" t="s">
        <v>996</v>
      </c>
      <c r="DM25" s="70" t="s">
        <v>23</v>
      </c>
      <c r="DN25" s="79" t="s">
        <v>996</v>
      </c>
      <c r="DO25" s="70" t="s">
        <v>23</v>
      </c>
      <c r="DP25" s="79" t="s">
        <v>996</v>
      </c>
      <c r="DQ25" s="70" t="s">
        <v>23</v>
      </c>
      <c r="DR25" s="79" t="s">
        <v>996</v>
      </c>
      <c r="DS25" s="70" t="s">
        <v>23</v>
      </c>
      <c r="DT25" s="79" t="s">
        <v>996</v>
      </c>
      <c r="DU25" s="70" t="s">
        <v>21</v>
      </c>
      <c r="DV25" s="79" t="s">
        <v>875</v>
      </c>
      <c r="DW25" s="70" t="s">
        <v>23</v>
      </c>
      <c r="DX25" s="79" t="s">
        <v>996</v>
      </c>
      <c r="DY25" s="70" t="s">
        <v>23</v>
      </c>
      <c r="DZ25" s="79" t="s">
        <v>996</v>
      </c>
      <c r="EA25" s="70" t="s">
        <v>23</v>
      </c>
      <c r="EB25" s="79" t="s">
        <v>996</v>
      </c>
      <c r="EC25" s="70" t="s">
        <v>23</v>
      </c>
      <c r="ED25" s="79" t="s">
        <v>996</v>
      </c>
      <c r="EE25" s="70" t="s">
        <v>23</v>
      </c>
      <c r="EF25" s="79" t="s">
        <v>996</v>
      </c>
      <c r="EG25" s="70" t="s">
        <v>23</v>
      </c>
      <c r="EH25" s="79" t="s">
        <v>996</v>
      </c>
      <c r="EI25" s="70" t="s">
        <v>23</v>
      </c>
      <c r="EJ25" s="79" t="s">
        <v>996</v>
      </c>
      <c r="EK25" s="70" t="s">
        <v>23</v>
      </c>
      <c r="EL25" s="79" t="s">
        <v>996</v>
      </c>
      <c r="EM25" s="70" t="s">
        <v>23</v>
      </c>
      <c r="EN25" s="79" t="s">
        <v>996</v>
      </c>
      <c r="EO25" s="70" t="s">
        <v>23</v>
      </c>
      <c r="EP25" s="79" t="s">
        <v>996</v>
      </c>
      <c r="EQ25" s="70" t="s">
        <v>23</v>
      </c>
      <c r="ER25" s="79" t="s">
        <v>996</v>
      </c>
      <c r="ES25" s="70" t="s">
        <v>23</v>
      </c>
      <c r="ET25" s="79" t="s">
        <v>996</v>
      </c>
      <c r="EU25" s="70" t="s">
        <v>23</v>
      </c>
      <c r="EV25" s="79" t="s">
        <v>996</v>
      </c>
      <c r="EW25" s="70" t="s">
        <v>23</v>
      </c>
      <c r="EX25" s="79" t="s">
        <v>996</v>
      </c>
      <c r="EY25" s="70" t="s">
        <v>23</v>
      </c>
      <c r="EZ25" s="79" t="s">
        <v>996</v>
      </c>
      <c r="FA25" s="70"/>
      <c r="FB25" s="70"/>
      <c r="FC25" s="86"/>
      <c r="FD25" s="70"/>
      <c r="FE25" s="86"/>
      <c r="FF25" s="70"/>
      <c r="FG25" s="79"/>
    </row>
    <row r="26" spans="1:163" ht="50.1" customHeight="1" x14ac:dyDescent="0.3">
      <c r="A26" s="135" t="s">
        <v>50</v>
      </c>
      <c r="B26" s="157" t="s">
        <v>602</v>
      </c>
      <c r="C26" s="192" t="str">
        <f>VLOOKUP(A26,Quest_eng_2018!A:C,3,FALSE)</f>
        <v>Are the names and CVs of Management Board members published on the Web page?</v>
      </c>
      <c r="D26" s="26" t="s">
        <v>321</v>
      </c>
      <c r="E26" s="24" t="s">
        <v>142</v>
      </c>
      <c r="F26" s="24" t="s">
        <v>143</v>
      </c>
      <c r="G26" s="25">
        <v>2</v>
      </c>
      <c r="H26" s="24" t="s">
        <v>21</v>
      </c>
      <c r="I26" s="24" t="s">
        <v>22</v>
      </c>
      <c r="J26" s="24" t="s">
        <v>23</v>
      </c>
      <c r="K26" s="24" t="s">
        <v>24</v>
      </c>
      <c r="L26" s="24" t="s">
        <v>25</v>
      </c>
      <c r="M26" s="24" t="s">
        <v>26</v>
      </c>
      <c r="N26" s="24" t="s">
        <v>255</v>
      </c>
      <c r="O26" s="24" t="s">
        <v>255</v>
      </c>
      <c r="P26" s="24" t="s">
        <v>414</v>
      </c>
      <c r="Q26" s="24" t="s">
        <v>414</v>
      </c>
      <c r="R26" s="25">
        <v>2</v>
      </c>
      <c r="S26" s="24">
        <v>0</v>
      </c>
      <c r="T26" s="25">
        <f t="shared" si="0"/>
        <v>1</v>
      </c>
      <c r="U26" s="24" t="s">
        <v>255</v>
      </c>
      <c r="V26" s="24" t="s">
        <v>414</v>
      </c>
      <c r="W26" s="70" t="s">
        <v>23</v>
      </c>
      <c r="X26" s="41" t="s">
        <v>973</v>
      </c>
      <c r="Y26" s="70" t="s">
        <v>25</v>
      </c>
      <c r="Z26" s="74" t="s">
        <v>584</v>
      </c>
      <c r="AA26" s="70" t="s">
        <v>23</v>
      </c>
      <c r="AB26" s="75" t="s">
        <v>993</v>
      </c>
      <c r="AC26" s="70" t="s">
        <v>25</v>
      </c>
      <c r="AD26" s="75" t="s">
        <v>605</v>
      </c>
      <c r="AE26" s="70" t="s">
        <v>23</v>
      </c>
      <c r="AF26" s="75" t="s">
        <v>993</v>
      </c>
      <c r="AG26" s="70" t="s">
        <v>23</v>
      </c>
      <c r="AH26" s="75" t="s">
        <v>993</v>
      </c>
      <c r="AI26" s="70" t="s">
        <v>23</v>
      </c>
      <c r="AJ26" s="75" t="s">
        <v>996</v>
      </c>
      <c r="AK26" s="70" t="s">
        <v>23</v>
      </c>
      <c r="AL26" s="96" t="s">
        <v>996</v>
      </c>
      <c r="AM26" s="70" t="s">
        <v>25</v>
      </c>
      <c r="AN26" s="82" t="s">
        <v>631</v>
      </c>
      <c r="AO26" s="70" t="s">
        <v>23</v>
      </c>
      <c r="AP26" s="75" t="s">
        <v>996</v>
      </c>
      <c r="AQ26" s="70" t="s">
        <v>25</v>
      </c>
      <c r="AR26" s="75" t="s">
        <v>643</v>
      </c>
      <c r="AS26" s="70" t="s">
        <v>23</v>
      </c>
      <c r="AT26" s="75" t="s">
        <v>996</v>
      </c>
      <c r="AU26" s="70" t="s">
        <v>25</v>
      </c>
      <c r="AV26" s="75" t="s">
        <v>657</v>
      </c>
      <c r="AW26" s="70" t="s">
        <v>23</v>
      </c>
      <c r="AX26" s="96" t="s">
        <v>996</v>
      </c>
      <c r="AY26" s="70" t="s">
        <v>23</v>
      </c>
      <c r="AZ26" s="75" t="s">
        <v>996</v>
      </c>
      <c r="BA26" s="70" t="s">
        <v>23</v>
      </c>
      <c r="BB26" s="75" t="s">
        <v>996</v>
      </c>
      <c r="BC26" s="70" t="s">
        <v>23</v>
      </c>
      <c r="BD26" s="75" t="s">
        <v>996</v>
      </c>
      <c r="BE26" s="70" t="s">
        <v>23</v>
      </c>
      <c r="BF26" s="75" t="s">
        <v>996</v>
      </c>
      <c r="BG26" s="70" t="s">
        <v>23</v>
      </c>
      <c r="BH26" s="75" t="s">
        <v>996</v>
      </c>
      <c r="BI26" s="70" t="s">
        <v>25</v>
      </c>
      <c r="BJ26" s="75" t="s">
        <v>682</v>
      </c>
      <c r="BK26" s="70" t="s">
        <v>23</v>
      </c>
      <c r="BL26" s="75" t="s">
        <v>996</v>
      </c>
      <c r="BM26" s="70" t="s">
        <v>25</v>
      </c>
      <c r="BN26" s="75" t="s">
        <v>701</v>
      </c>
      <c r="BO26" s="70" t="s">
        <v>25</v>
      </c>
      <c r="BP26" s="75" t="s">
        <v>704</v>
      </c>
      <c r="BQ26" s="70" t="s">
        <v>25</v>
      </c>
      <c r="BR26" s="75" t="s">
        <v>731</v>
      </c>
      <c r="BS26" s="70" t="s">
        <v>23</v>
      </c>
      <c r="BT26" s="75" t="s">
        <v>996</v>
      </c>
      <c r="BU26" s="70" t="s">
        <v>23</v>
      </c>
      <c r="BV26" s="75" t="s">
        <v>996</v>
      </c>
      <c r="BW26" s="70" t="s">
        <v>23</v>
      </c>
      <c r="BX26" s="75" t="s">
        <v>996</v>
      </c>
      <c r="BY26" s="70" t="s">
        <v>23</v>
      </c>
      <c r="BZ26" s="96" t="s">
        <v>996</v>
      </c>
      <c r="CA26" s="70" t="s">
        <v>23</v>
      </c>
      <c r="CB26" s="75" t="s">
        <v>996</v>
      </c>
      <c r="CC26" s="70" t="s">
        <v>23</v>
      </c>
      <c r="CD26" s="43" t="s">
        <v>996</v>
      </c>
      <c r="CE26" s="70" t="s">
        <v>25</v>
      </c>
      <c r="CF26" s="74" t="s">
        <v>760</v>
      </c>
      <c r="CG26" s="70" t="s">
        <v>23</v>
      </c>
      <c r="CH26" s="75" t="s">
        <v>996</v>
      </c>
      <c r="CI26" s="70" t="s">
        <v>23</v>
      </c>
      <c r="CJ26" s="75" t="s">
        <v>996</v>
      </c>
      <c r="CK26" s="70" t="s">
        <v>23</v>
      </c>
      <c r="CL26" s="75" t="s">
        <v>996</v>
      </c>
      <c r="CM26" s="70" t="s">
        <v>23</v>
      </c>
      <c r="CN26" s="75" t="s">
        <v>996</v>
      </c>
      <c r="CO26" s="70" t="s">
        <v>25</v>
      </c>
      <c r="CP26" s="75" t="s">
        <v>787</v>
      </c>
      <c r="CQ26" s="70" t="s">
        <v>25</v>
      </c>
      <c r="CR26" s="75" t="s">
        <v>797</v>
      </c>
      <c r="CS26" s="70" t="s">
        <v>25</v>
      </c>
      <c r="CT26" s="75" t="s">
        <v>800</v>
      </c>
      <c r="CU26" s="70" t="s">
        <v>23</v>
      </c>
      <c r="CV26" s="75" t="s">
        <v>996</v>
      </c>
      <c r="CW26" s="70" t="s">
        <v>25</v>
      </c>
      <c r="CX26" s="75" t="s">
        <v>814</v>
      </c>
      <c r="CY26" s="70" t="s">
        <v>23</v>
      </c>
      <c r="CZ26" s="75" t="s">
        <v>996</v>
      </c>
      <c r="DA26" s="70" t="s">
        <v>23</v>
      </c>
      <c r="DB26" s="75" t="s">
        <v>996</v>
      </c>
      <c r="DC26" s="70" t="s">
        <v>23</v>
      </c>
      <c r="DD26" s="75" t="s">
        <v>996</v>
      </c>
      <c r="DE26" s="70" t="s">
        <v>23</v>
      </c>
      <c r="DF26" s="75" t="s">
        <v>996</v>
      </c>
      <c r="DG26" s="70" t="s">
        <v>23</v>
      </c>
      <c r="DH26" s="75" t="s">
        <v>996</v>
      </c>
      <c r="DI26" s="70" t="s">
        <v>23</v>
      </c>
      <c r="DJ26" s="75" t="s">
        <v>996</v>
      </c>
      <c r="DK26" s="70" t="s">
        <v>23</v>
      </c>
      <c r="DL26" s="75" t="s">
        <v>996</v>
      </c>
      <c r="DM26" s="70" t="s">
        <v>23</v>
      </c>
      <c r="DN26" s="75" t="s">
        <v>996</v>
      </c>
      <c r="DO26" s="70" t="s">
        <v>23</v>
      </c>
      <c r="DP26" s="75" t="s">
        <v>996</v>
      </c>
      <c r="DQ26" s="70" t="s">
        <v>23</v>
      </c>
      <c r="DR26" s="75" t="s">
        <v>996</v>
      </c>
      <c r="DS26" s="70" t="s">
        <v>23</v>
      </c>
      <c r="DT26" s="75" t="s">
        <v>996</v>
      </c>
      <c r="DU26" s="70" t="s">
        <v>23</v>
      </c>
      <c r="DV26" s="75" t="s">
        <v>996</v>
      </c>
      <c r="DW26" s="70" t="s">
        <v>23</v>
      </c>
      <c r="DX26" s="75" t="s">
        <v>996</v>
      </c>
      <c r="DY26" s="70" t="s">
        <v>25</v>
      </c>
      <c r="DZ26" s="75" t="s">
        <v>886</v>
      </c>
      <c r="EA26" s="70" t="s">
        <v>23</v>
      </c>
      <c r="EB26" s="75" t="s">
        <v>996</v>
      </c>
      <c r="EC26" s="70" t="s">
        <v>23</v>
      </c>
      <c r="ED26" s="75" t="s">
        <v>996</v>
      </c>
      <c r="EE26" s="70" t="s">
        <v>25</v>
      </c>
      <c r="EF26" s="75" t="s">
        <v>908</v>
      </c>
      <c r="EG26" s="70" t="s">
        <v>23</v>
      </c>
      <c r="EH26" s="75" t="s">
        <v>996</v>
      </c>
      <c r="EI26" s="70" t="s">
        <v>23</v>
      </c>
      <c r="EJ26" s="75" t="s">
        <v>996</v>
      </c>
      <c r="EK26" s="70" t="s">
        <v>23</v>
      </c>
      <c r="EL26" s="75" t="s">
        <v>996</v>
      </c>
      <c r="EM26" s="70" t="s">
        <v>23</v>
      </c>
      <c r="EN26" s="75" t="s">
        <v>996</v>
      </c>
      <c r="EO26" s="70" t="s">
        <v>23</v>
      </c>
      <c r="EP26" s="75" t="s">
        <v>996</v>
      </c>
      <c r="EQ26" s="70" t="s">
        <v>23</v>
      </c>
      <c r="ER26" s="75" t="s">
        <v>996</v>
      </c>
      <c r="ES26" s="70" t="s">
        <v>23</v>
      </c>
      <c r="ET26" s="75" t="s">
        <v>996</v>
      </c>
      <c r="EU26" s="70" t="s">
        <v>23</v>
      </c>
      <c r="EV26" s="75" t="s">
        <v>996</v>
      </c>
      <c r="EW26" s="70" t="s">
        <v>23</v>
      </c>
      <c r="EX26" s="75" t="s">
        <v>996</v>
      </c>
      <c r="EY26" s="70" t="s">
        <v>23</v>
      </c>
      <c r="EZ26" s="75" t="s">
        <v>996</v>
      </c>
      <c r="FA26" s="70"/>
      <c r="FB26" s="70"/>
      <c r="FC26" s="75"/>
      <c r="FD26" s="70"/>
      <c r="FE26" s="75"/>
      <c r="FF26" s="70"/>
      <c r="FG26" s="75"/>
    </row>
    <row r="27" spans="1:163" ht="50.1" customHeight="1" x14ac:dyDescent="0.35">
      <c r="A27" s="23" t="s">
        <v>51</v>
      </c>
      <c r="B27" s="157" t="s">
        <v>86</v>
      </c>
      <c r="C27" s="192" t="str">
        <f>VLOOKUP(A27,Quest_eng_2018!A:C,3,FALSE)</f>
        <v>Is the Administrator/Manager CV made public, including the information on his/her education background (higher education), work experience, previous affiliation with commercial and non-commercial organisations?</v>
      </c>
      <c r="D27" s="26" t="s">
        <v>321</v>
      </c>
      <c r="E27" s="24" t="s">
        <v>144</v>
      </c>
      <c r="F27" s="24" t="s">
        <v>145</v>
      </c>
      <c r="G27" s="25">
        <v>1</v>
      </c>
      <c r="H27" s="24" t="s">
        <v>21</v>
      </c>
      <c r="I27" s="24" t="s">
        <v>22</v>
      </c>
      <c r="J27" s="24" t="s">
        <v>23</v>
      </c>
      <c r="K27" s="24" t="s">
        <v>24</v>
      </c>
      <c r="L27" s="24" t="s">
        <v>25</v>
      </c>
      <c r="M27" s="24" t="s">
        <v>26</v>
      </c>
      <c r="N27" s="24" t="s">
        <v>255</v>
      </c>
      <c r="O27" s="24" t="s">
        <v>255</v>
      </c>
      <c r="P27" s="24" t="s">
        <v>414</v>
      </c>
      <c r="Q27" s="24" t="s">
        <v>414</v>
      </c>
      <c r="R27" s="25">
        <v>1</v>
      </c>
      <c r="S27" s="24">
        <v>0</v>
      </c>
      <c r="T27" s="25">
        <f t="shared" si="0"/>
        <v>0.5</v>
      </c>
      <c r="U27" s="24" t="s">
        <v>255</v>
      </c>
      <c r="V27" s="24" t="s">
        <v>414</v>
      </c>
      <c r="W27" s="70" t="s">
        <v>23</v>
      </c>
      <c r="X27" s="41" t="s">
        <v>973</v>
      </c>
      <c r="Y27" s="70" t="s">
        <v>23</v>
      </c>
      <c r="Z27" s="57" t="s">
        <v>993</v>
      </c>
      <c r="AA27" s="70" t="s">
        <v>25</v>
      </c>
      <c r="AB27" s="67" t="s">
        <v>593</v>
      </c>
      <c r="AC27" s="70" t="s">
        <v>23</v>
      </c>
      <c r="AD27" s="75" t="s">
        <v>993</v>
      </c>
      <c r="AE27" s="70" t="s">
        <v>23</v>
      </c>
      <c r="AF27" s="75" t="s">
        <v>993</v>
      </c>
      <c r="AG27" s="70" t="s">
        <v>23</v>
      </c>
      <c r="AH27" s="75" t="s">
        <v>993</v>
      </c>
      <c r="AI27" s="70" t="s">
        <v>23</v>
      </c>
      <c r="AJ27" s="75" t="s">
        <v>996</v>
      </c>
      <c r="AK27" s="70" t="s">
        <v>23</v>
      </c>
      <c r="AL27" s="96" t="s">
        <v>996</v>
      </c>
      <c r="AM27" s="70" t="s">
        <v>23</v>
      </c>
      <c r="AN27" s="75" t="s">
        <v>996</v>
      </c>
      <c r="AO27" s="70" t="s">
        <v>23</v>
      </c>
      <c r="AP27" s="75" t="s">
        <v>996</v>
      </c>
      <c r="AQ27" s="70" t="s">
        <v>21</v>
      </c>
      <c r="AR27" s="75" t="s">
        <v>644</v>
      </c>
      <c r="AS27" s="70" t="s">
        <v>23</v>
      </c>
      <c r="AT27" s="75" t="s">
        <v>996</v>
      </c>
      <c r="AU27" s="70" t="s">
        <v>23</v>
      </c>
      <c r="AV27" s="87" t="s">
        <v>996</v>
      </c>
      <c r="AW27" s="70" t="s">
        <v>23</v>
      </c>
      <c r="AX27" s="97" t="s">
        <v>996</v>
      </c>
      <c r="AY27" s="70" t="s">
        <v>23</v>
      </c>
      <c r="AZ27" s="75" t="s">
        <v>996</v>
      </c>
      <c r="BA27" s="70" t="s">
        <v>23</v>
      </c>
      <c r="BB27" s="75" t="s">
        <v>996</v>
      </c>
      <c r="BC27" s="70" t="s">
        <v>23</v>
      </c>
      <c r="BD27" s="75" t="s">
        <v>996</v>
      </c>
      <c r="BE27" s="70" t="s">
        <v>23</v>
      </c>
      <c r="BF27" s="75" t="s">
        <v>996</v>
      </c>
      <c r="BG27" s="70" t="s">
        <v>23</v>
      </c>
      <c r="BH27" s="75" t="s">
        <v>996</v>
      </c>
      <c r="BI27" s="70" t="s">
        <v>21</v>
      </c>
      <c r="BJ27" s="87" t="s">
        <v>680</v>
      </c>
      <c r="BK27" s="70" t="s">
        <v>23</v>
      </c>
      <c r="BL27" s="75" t="s">
        <v>996</v>
      </c>
      <c r="BM27" s="70" t="s">
        <v>23</v>
      </c>
      <c r="BN27" s="75" t="s">
        <v>996</v>
      </c>
      <c r="BO27" s="70" t="s">
        <v>23</v>
      </c>
      <c r="BP27" s="75" t="s">
        <v>996</v>
      </c>
      <c r="BQ27" s="70" t="s">
        <v>23</v>
      </c>
      <c r="BR27" s="75" t="s">
        <v>996</v>
      </c>
      <c r="BS27" s="70" t="s">
        <v>23</v>
      </c>
      <c r="BT27" s="75" t="s">
        <v>996</v>
      </c>
      <c r="BU27" s="70" t="s">
        <v>23</v>
      </c>
      <c r="BV27" s="75" t="s">
        <v>996</v>
      </c>
      <c r="BW27" s="70" t="s">
        <v>23</v>
      </c>
      <c r="BX27" s="75" t="s">
        <v>996</v>
      </c>
      <c r="BY27" s="70" t="s">
        <v>23</v>
      </c>
      <c r="BZ27" s="96" t="s">
        <v>996</v>
      </c>
      <c r="CA27" s="70" t="s">
        <v>23</v>
      </c>
      <c r="CB27" s="75" t="s">
        <v>996</v>
      </c>
      <c r="CC27" s="70" t="s">
        <v>23</v>
      </c>
      <c r="CD27" s="41" t="s">
        <v>996</v>
      </c>
      <c r="CE27" s="70" t="s">
        <v>23</v>
      </c>
      <c r="CF27" s="120" t="s">
        <v>996</v>
      </c>
      <c r="CG27" s="70" t="s">
        <v>23</v>
      </c>
      <c r="CH27" s="75" t="s">
        <v>996</v>
      </c>
      <c r="CI27" s="70" t="s">
        <v>23</v>
      </c>
      <c r="CJ27" s="75" t="s">
        <v>996</v>
      </c>
      <c r="CK27" s="70" t="s">
        <v>23</v>
      </c>
      <c r="CL27" s="75" t="s">
        <v>996</v>
      </c>
      <c r="CM27" s="70" t="s">
        <v>23</v>
      </c>
      <c r="CN27" s="75" t="s">
        <v>996</v>
      </c>
      <c r="CO27" s="70" t="s">
        <v>21</v>
      </c>
      <c r="CP27" s="75" t="s">
        <v>785</v>
      </c>
      <c r="CQ27" s="70" t="s">
        <v>23</v>
      </c>
      <c r="CR27" s="75" t="s">
        <v>996</v>
      </c>
      <c r="CS27" s="70" t="s">
        <v>23</v>
      </c>
      <c r="CT27" s="75" t="s">
        <v>996</v>
      </c>
      <c r="CU27" s="70" t="s">
        <v>23</v>
      </c>
      <c r="CV27" s="75" t="s">
        <v>996</v>
      </c>
      <c r="CW27" s="70" t="s">
        <v>23</v>
      </c>
      <c r="CX27" s="75" t="s">
        <v>996</v>
      </c>
      <c r="CY27" s="70" t="s">
        <v>23</v>
      </c>
      <c r="CZ27" s="75" t="s">
        <v>996</v>
      </c>
      <c r="DA27" s="70" t="s">
        <v>23</v>
      </c>
      <c r="DB27" s="75" t="s">
        <v>996</v>
      </c>
      <c r="DC27" s="70" t="s">
        <v>23</v>
      </c>
      <c r="DD27" s="75" t="s">
        <v>996</v>
      </c>
      <c r="DE27" s="70" t="s">
        <v>23</v>
      </c>
      <c r="DF27" s="75" t="s">
        <v>996</v>
      </c>
      <c r="DG27" s="70" t="s">
        <v>23</v>
      </c>
      <c r="DH27" s="75" t="s">
        <v>996</v>
      </c>
      <c r="DI27" s="70" t="s">
        <v>23</v>
      </c>
      <c r="DJ27" s="75" t="s">
        <v>996</v>
      </c>
      <c r="DK27" s="70" t="s">
        <v>23</v>
      </c>
      <c r="DL27" s="75" t="s">
        <v>996</v>
      </c>
      <c r="DM27" s="70" t="s">
        <v>23</v>
      </c>
      <c r="DN27" s="75" t="s">
        <v>996</v>
      </c>
      <c r="DO27" s="70" t="s">
        <v>23</v>
      </c>
      <c r="DP27" s="75" t="s">
        <v>996</v>
      </c>
      <c r="DQ27" s="70" t="s">
        <v>23</v>
      </c>
      <c r="DR27" s="75" t="s">
        <v>996</v>
      </c>
      <c r="DS27" s="70" t="s">
        <v>23</v>
      </c>
      <c r="DT27" s="75" t="s">
        <v>996</v>
      </c>
      <c r="DU27" s="70" t="s">
        <v>21</v>
      </c>
      <c r="DV27" s="75" t="s">
        <v>874</v>
      </c>
      <c r="DW27" s="70" t="s">
        <v>21</v>
      </c>
      <c r="DX27" s="75" t="s">
        <v>879</v>
      </c>
      <c r="DY27" s="70" t="s">
        <v>23</v>
      </c>
      <c r="DZ27" s="75" t="s">
        <v>996</v>
      </c>
      <c r="EA27" s="70" t="s">
        <v>21</v>
      </c>
      <c r="EB27" s="75" t="s">
        <v>896</v>
      </c>
      <c r="EC27" s="70" t="s">
        <v>23</v>
      </c>
      <c r="ED27" s="75" t="s">
        <v>996</v>
      </c>
      <c r="EE27" s="70" t="s">
        <v>23</v>
      </c>
      <c r="EF27" s="75" t="s">
        <v>996</v>
      </c>
      <c r="EG27" s="70" t="s">
        <v>21</v>
      </c>
      <c r="EH27" s="75" t="s">
        <v>914</v>
      </c>
      <c r="EI27" s="70" t="s">
        <v>23</v>
      </c>
      <c r="EJ27" s="75" t="s">
        <v>996</v>
      </c>
      <c r="EK27" s="70" t="s">
        <v>23</v>
      </c>
      <c r="EL27" s="75" t="s">
        <v>996</v>
      </c>
      <c r="EM27" s="70" t="s">
        <v>23</v>
      </c>
      <c r="EN27" s="75" t="s">
        <v>996</v>
      </c>
      <c r="EO27" s="70" t="s">
        <v>23</v>
      </c>
      <c r="EP27" s="75" t="s">
        <v>996</v>
      </c>
      <c r="EQ27" s="70" t="s">
        <v>23</v>
      </c>
      <c r="ER27" s="75" t="s">
        <v>996</v>
      </c>
      <c r="ES27" s="70" t="s">
        <v>23</v>
      </c>
      <c r="ET27" s="75" t="s">
        <v>996</v>
      </c>
      <c r="EU27" s="70" t="s">
        <v>23</v>
      </c>
      <c r="EV27" s="75" t="s">
        <v>996</v>
      </c>
      <c r="EW27" s="70" t="s">
        <v>23</v>
      </c>
      <c r="EX27" s="75" t="s">
        <v>996</v>
      </c>
      <c r="EY27" s="70" t="s">
        <v>23</v>
      </c>
      <c r="EZ27" s="75" t="s">
        <v>996</v>
      </c>
      <c r="FA27" s="70"/>
      <c r="FB27" s="70"/>
      <c r="FC27" s="75"/>
      <c r="FD27" s="70"/>
      <c r="FE27" s="75"/>
      <c r="FF27" s="70"/>
      <c r="FG27" s="75"/>
    </row>
    <row r="28" spans="1:163" ht="50.1" customHeight="1" x14ac:dyDescent="0.3">
      <c r="A28" s="23" t="s">
        <v>52</v>
      </c>
      <c r="B28" s="157" t="s">
        <v>528</v>
      </c>
      <c r="C28" s="192" t="str">
        <f>VLOOKUP(A28,Quest_eng_2018!A:C,3,FALSE)</f>
        <v>Does the enterprise have and made public any limits/ceilings regarding the remuneration of Administrator/Manager?</v>
      </c>
      <c r="D28" s="26" t="s">
        <v>321</v>
      </c>
      <c r="E28" s="24" t="s">
        <v>146</v>
      </c>
      <c r="F28" s="24" t="s">
        <v>147</v>
      </c>
      <c r="G28" s="25">
        <v>1</v>
      </c>
      <c r="H28" s="24" t="s">
        <v>21</v>
      </c>
      <c r="I28" s="24" t="s">
        <v>22</v>
      </c>
      <c r="J28" s="24" t="s">
        <v>23</v>
      </c>
      <c r="K28" s="24" t="s">
        <v>24</v>
      </c>
      <c r="L28" s="24" t="s">
        <v>187</v>
      </c>
      <c r="M28" s="24" t="s">
        <v>188</v>
      </c>
      <c r="N28" s="24" t="s">
        <v>255</v>
      </c>
      <c r="O28" s="24" t="s">
        <v>255</v>
      </c>
      <c r="P28" s="24" t="s">
        <v>25</v>
      </c>
      <c r="Q28" s="24" t="s">
        <v>26</v>
      </c>
      <c r="R28" s="25">
        <v>1</v>
      </c>
      <c r="S28" s="24">
        <v>0</v>
      </c>
      <c r="T28" s="25">
        <f t="shared" si="0"/>
        <v>0.5</v>
      </c>
      <c r="U28" s="24" t="s">
        <v>255</v>
      </c>
      <c r="V28" s="24">
        <f>T28</f>
        <v>0.5</v>
      </c>
      <c r="W28" s="70" t="s">
        <v>23</v>
      </c>
      <c r="X28" s="42" t="s">
        <v>973</v>
      </c>
      <c r="Y28" s="70" t="s">
        <v>23</v>
      </c>
      <c r="Z28" s="56" t="s">
        <v>993</v>
      </c>
      <c r="AA28" s="70" t="s">
        <v>23</v>
      </c>
      <c r="AB28" s="67" t="s">
        <v>993</v>
      </c>
      <c r="AC28" s="70" t="s">
        <v>23</v>
      </c>
      <c r="AD28" s="75" t="s">
        <v>993</v>
      </c>
      <c r="AE28" s="70" t="s">
        <v>23</v>
      </c>
      <c r="AF28" s="75" t="s">
        <v>993</v>
      </c>
      <c r="AG28" s="70" t="s">
        <v>23</v>
      </c>
      <c r="AH28" s="75" t="s">
        <v>993</v>
      </c>
      <c r="AI28" s="70" t="s">
        <v>23</v>
      </c>
      <c r="AJ28" s="75" t="s">
        <v>996</v>
      </c>
      <c r="AK28" s="70" t="s">
        <v>23</v>
      </c>
      <c r="AL28" s="96" t="s">
        <v>996</v>
      </c>
      <c r="AM28" s="70" t="s">
        <v>23</v>
      </c>
      <c r="AN28" s="75" t="s">
        <v>996</v>
      </c>
      <c r="AO28" s="70" t="s">
        <v>23</v>
      </c>
      <c r="AP28" s="75" t="s">
        <v>996</v>
      </c>
      <c r="AQ28" s="70" t="s">
        <v>23</v>
      </c>
      <c r="AR28" s="75" t="s">
        <v>996</v>
      </c>
      <c r="AS28" s="70" t="s">
        <v>23</v>
      </c>
      <c r="AT28" s="75" t="s">
        <v>996</v>
      </c>
      <c r="AU28" s="70" t="s">
        <v>23</v>
      </c>
      <c r="AV28" s="75" t="s">
        <v>996</v>
      </c>
      <c r="AW28" s="70" t="s">
        <v>23</v>
      </c>
      <c r="AX28" s="96" t="s">
        <v>996</v>
      </c>
      <c r="AY28" s="70" t="s">
        <v>23</v>
      </c>
      <c r="AZ28" s="75" t="s">
        <v>996</v>
      </c>
      <c r="BA28" s="70" t="s">
        <v>23</v>
      </c>
      <c r="BB28" s="75" t="s">
        <v>996</v>
      </c>
      <c r="BC28" s="70" t="s">
        <v>23</v>
      </c>
      <c r="BD28" s="75" t="s">
        <v>996</v>
      </c>
      <c r="BE28" s="70" t="s">
        <v>23</v>
      </c>
      <c r="BF28" s="75" t="s">
        <v>996</v>
      </c>
      <c r="BG28" s="70" t="s">
        <v>23</v>
      </c>
      <c r="BH28" s="75" t="s">
        <v>996</v>
      </c>
      <c r="BI28" s="70" t="s">
        <v>23</v>
      </c>
      <c r="BJ28" s="75" t="s">
        <v>996</v>
      </c>
      <c r="BK28" s="70" t="s">
        <v>23</v>
      </c>
      <c r="BL28" s="87" t="s">
        <v>996</v>
      </c>
      <c r="BM28" s="70" t="s">
        <v>23</v>
      </c>
      <c r="BN28" s="75" t="s">
        <v>996</v>
      </c>
      <c r="BO28" s="70" t="s">
        <v>23</v>
      </c>
      <c r="BP28" s="75" t="s">
        <v>996</v>
      </c>
      <c r="BQ28" s="70" t="s">
        <v>23</v>
      </c>
      <c r="BR28" s="75" t="s">
        <v>996</v>
      </c>
      <c r="BS28" s="70" t="s">
        <v>23</v>
      </c>
      <c r="BT28" s="75" t="s">
        <v>996</v>
      </c>
      <c r="BU28" s="70" t="s">
        <v>23</v>
      </c>
      <c r="BV28" s="75" t="s">
        <v>996</v>
      </c>
      <c r="BW28" s="70" t="s">
        <v>23</v>
      </c>
      <c r="BX28" s="75" t="s">
        <v>996</v>
      </c>
      <c r="BY28" s="70" t="s">
        <v>23</v>
      </c>
      <c r="BZ28" s="96" t="s">
        <v>996</v>
      </c>
      <c r="CA28" s="70" t="s">
        <v>23</v>
      </c>
      <c r="CB28" s="75" t="s">
        <v>996</v>
      </c>
      <c r="CC28" s="70" t="s">
        <v>23</v>
      </c>
      <c r="CD28" s="43" t="s">
        <v>996</v>
      </c>
      <c r="CE28" s="70" t="s">
        <v>23</v>
      </c>
      <c r="CF28" s="74" t="s">
        <v>996</v>
      </c>
      <c r="CG28" s="70" t="s">
        <v>23</v>
      </c>
      <c r="CH28" s="75" t="s">
        <v>996</v>
      </c>
      <c r="CI28" s="70" t="s">
        <v>23</v>
      </c>
      <c r="CJ28" s="75" t="s">
        <v>996</v>
      </c>
      <c r="CK28" s="70" t="s">
        <v>23</v>
      </c>
      <c r="CL28" s="75" t="s">
        <v>996</v>
      </c>
      <c r="CM28" s="70" t="s">
        <v>23</v>
      </c>
      <c r="CN28" s="75" t="s">
        <v>996</v>
      </c>
      <c r="CO28" s="70" t="s">
        <v>23</v>
      </c>
      <c r="CP28" s="87" t="s">
        <v>996</v>
      </c>
      <c r="CQ28" s="70" t="s">
        <v>23</v>
      </c>
      <c r="CR28" s="75" t="s">
        <v>996</v>
      </c>
      <c r="CS28" s="70" t="s">
        <v>23</v>
      </c>
      <c r="CT28" s="75" t="s">
        <v>996</v>
      </c>
      <c r="CU28" s="70" t="s">
        <v>23</v>
      </c>
      <c r="CV28" s="75" t="s">
        <v>996</v>
      </c>
      <c r="CW28" s="70" t="s">
        <v>23</v>
      </c>
      <c r="CX28" s="75" t="s">
        <v>996</v>
      </c>
      <c r="CY28" s="70" t="s">
        <v>23</v>
      </c>
      <c r="CZ28" s="75" t="s">
        <v>996</v>
      </c>
      <c r="DA28" s="70" t="s">
        <v>23</v>
      </c>
      <c r="DB28" s="75" t="s">
        <v>996</v>
      </c>
      <c r="DC28" s="70" t="s">
        <v>23</v>
      </c>
      <c r="DD28" s="75" t="s">
        <v>996</v>
      </c>
      <c r="DE28" s="70" t="s">
        <v>23</v>
      </c>
      <c r="DF28" s="75" t="s">
        <v>996</v>
      </c>
      <c r="DG28" s="70" t="s">
        <v>23</v>
      </c>
      <c r="DH28" s="75" t="s">
        <v>996</v>
      </c>
      <c r="DI28" s="70" t="s">
        <v>23</v>
      </c>
      <c r="DJ28" s="75" t="s">
        <v>996</v>
      </c>
      <c r="DK28" s="70" t="s">
        <v>23</v>
      </c>
      <c r="DL28" s="75" t="s">
        <v>996</v>
      </c>
      <c r="DM28" s="70" t="s">
        <v>23</v>
      </c>
      <c r="DN28" s="75" t="s">
        <v>996</v>
      </c>
      <c r="DO28" s="70" t="s">
        <v>23</v>
      </c>
      <c r="DP28" s="75" t="s">
        <v>996</v>
      </c>
      <c r="DQ28" s="70" t="s">
        <v>23</v>
      </c>
      <c r="DR28" s="75" t="s">
        <v>996</v>
      </c>
      <c r="DS28" s="70" t="s">
        <v>23</v>
      </c>
      <c r="DT28" s="75" t="s">
        <v>996</v>
      </c>
      <c r="DU28" s="70" t="s">
        <v>23</v>
      </c>
      <c r="DV28" s="75" t="s">
        <v>996</v>
      </c>
      <c r="DW28" s="70" t="s">
        <v>23</v>
      </c>
      <c r="DX28" s="75" t="s">
        <v>996</v>
      </c>
      <c r="DY28" s="70" t="s">
        <v>23</v>
      </c>
      <c r="DZ28" s="75" t="s">
        <v>996</v>
      </c>
      <c r="EA28" s="70" t="s">
        <v>23</v>
      </c>
      <c r="EB28" s="75" t="s">
        <v>996</v>
      </c>
      <c r="EC28" s="70" t="s">
        <v>23</v>
      </c>
      <c r="ED28" s="75" t="s">
        <v>996</v>
      </c>
      <c r="EE28" s="70" t="s">
        <v>23</v>
      </c>
      <c r="EF28" s="75" t="s">
        <v>996</v>
      </c>
      <c r="EG28" s="70" t="s">
        <v>23</v>
      </c>
      <c r="EH28" s="75" t="s">
        <v>996</v>
      </c>
      <c r="EI28" s="70" t="s">
        <v>23</v>
      </c>
      <c r="EJ28" s="75" t="s">
        <v>996</v>
      </c>
      <c r="EK28" s="70" t="s">
        <v>23</v>
      </c>
      <c r="EL28" s="75" t="s">
        <v>996</v>
      </c>
      <c r="EM28" s="70" t="s">
        <v>23</v>
      </c>
      <c r="EN28" s="75" t="s">
        <v>996</v>
      </c>
      <c r="EO28" s="70" t="s">
        <v>23</v>
      </c>
      <c r="EP28" s="75" t="s">
        <v>996</v>
      </c>
      <c r="EQ28" s="70" t="s">
        <v>23</v>
      </c>
      <c r="ER28" s="75" t="s">
        <v>996</v>
      </c>
      <c r="ES28" s="70" t="s">
        <v>23</v>
      </c>
      <c r="ET28" s="75" t="s">
        <v>996</v>
      </c>
      <c r="EU28" s="70" t="s">
        <v>23</v>
      </c>
      <c r="EV28" s="75" t="s">
        <v>996</v>
      </c>
      <c r="EW28" s="70" t="s">
        <v>23</v>
      </c>
      <c r="EX28" s="75" t="s">
        <v>996</v>
      </c>
      <c r="EY28" s="70" t="s">
        <v>23</v>
      </c>
      <c r="EZ28" s="75" t="s">
        <v>996</v>
      </c>
      <c r="FA28" s="70"/>
      <c r="FB28" s="70"/>
      <c r="FC28" s="87"/>
      <c r="FD28" s="70"/>
      <c r="FE28" s="75"/>
      <c r="FF28" s="70"/>
      <c r="FG28" s="75"/>
    </row>
    <row r="29" spans="1:163" ht="50.1" customHeight="1" x14ac:dyDescent="0.35">
      <c r="A29" s="23" t="s">
        <v>53</v>
      </c>
      <c r="B29" s="157" t="s">
        <v>529</v>
      </c>
      <c r="C29" s="192" t="str">
        <f>VLOOKUP(A29,Quest_eng_2018!A:C,3,FALSE)</f>
        <v>Has the enterprise provided/disclosed any information on labour income, premiums, bonuses and other tangible benefits derived by the Administrator/Manager and by the Management Board members?</v>
      </c>
      <c r="D29" s="26" t="s">
        <v>321</v>
      </c>
      <c r="E29" s="24" t="s">
        <v>148</v>
      </c>
      <c r="F29" s="24" t="s">
        <v>149</v>
      </c>
      <c r="G29" s="25">
        <v>3</v>
      </c>
      <c r="H29" s="24" t="s">
        <v>21</v>
      </c>
      <c r="I29" s="24" t="s">
        <v>22</v>
      </c>
      <c r="J29" s="24" t="s">
        <v>23</v>
      </c>
      <c r="K29" s="24" t="s">
        <v>24</v>
      </c>
      <c r="L29" s="24" t="s">
        <v>187</v>
      </c>
      <c r="M29" s="24" t="s">
        <v>188</v>
      </c>
      <c r="N29" s="24" t="s">
        <v>255</v>
      </c>
      <c r="O29" s="24" t="s">
        <v>255</v>
      </c>
      <c r="P29" s="24" t="s">
        <v>25</v>
      </c>
      <c r="Q29" s="24" t="s">
        <v>26</v>
      </c>
      <c r="R29" s="25">
        <v>3</v>
      </c>
      <c r="S29" s="24">
        <v>0</v>
      </c>
      <c r="T29" s="25">
        <f t="shared" si="0"/>
        <v>1.5</v>
      </c>
      <c r="U29" s="24" t="s">
        <v>255</v>
      </c>
      <c r="V29" s="24">
        <f>T29</f>
        <v>1.5</v>
      </c>
      <c r="W29" s="70" t="s">
        <v>23</v>
      </c>
      <c r="X29" s="42" t="s">
        <v>973</v>
      </c>
      <c r="Y29" s="70" t="s">
        <v>23</v>
      </c>
      <c r="Z29" s="57" t="s">
        <v>993</v>
      </c>
      <c r="AA29" s="70" t="s">
        <v>23</v>
      </c>
      <c r="AB29" s="67" t="s">
        <v>993</v>
      </c>
      <c r="AC29" s="70" t="s">
        <v>23</v>
      </c>
      <c r="AD29" s="87" t="s">
        <v>993</v>
      </c>
      <c r="AE29" s="70" t="s">
        <v>23</v>
      </c>
      <c r="AF29" s="75" t="s">
        <v>993</v>
      </c>
      <c r="AG29" s="70" t="s">
        <v>23</v>
      </c>
      <c r="AH29" s="87" t="s">
        <v>993</v>
      </c>
      <c r="AI29" s="70" t="s">
        <v>23</v>
      </c>
      <c r="AJ29" s="75" t="s">
        <v>996</v>
      </c>
      <c r="AK29" s="70" t="s">
        <v>23</v>
      </c>
      <c r="AL29" s="96" t="s">
        <v>996</v>
      </c>
      <c r="AM29" s="70" t="s">
        <v>23</v>
      </c>
      <c r="AN29" s="87" t="s">
        <v>996</v>
      </c>
      <c r="AO29" s="70" t="s">
        <v>23</v>
      </c>
      <c r="AP29" s="75" t="s">
        <v>996</v>
      </c>
      <c r="AQ29" s="70" t="s">
        <v>23</v>
      </c>
      <c r="AR29" s="105" t="s">
        <v>996</v>
      </c>
      <c r="AS29" s="70" t="s">
        <v>23</v>
      </c>
      <c r="AT29" s="75" t="s">
        <v>996</v>
      </c>
      <c r="AU29" s="70" t="s">
        <v>23</v>
      </c>
      <c r="AV29" s="75" t="s">
        <v>996</v>
      </c>
      <c r="AW29" s="70" t="s">
        <v>23</v>
      </c>
      <c r="AX29" s="96" t="s">
        <v>996</v>
      </c>
      <c r="AY29" s="70" t="s">
        <v>23</v>
      </c>
      <c r="AZ29" s="75" t="s">
        <v>996</v>
      </c>
      <c r="BA29" s="70" t="s">
        <v>23</v>
      </c>
      <c r="BB29" s="75" t="s">
        <v>996</v>
      </c>
      <c r="BC29" s="70" t="s">
        <v>23</v>
      </c>
      <c r="BD29" s="75" t="s">
        <v>996</v>
      </c>
      <c r="BE29" s="70" t="s">
        <v>23</v>
      </c>
      <c r="BF29" s="75" t="s">
        <v>996</v>
      </c>
      <c r="BG29" s="70" t="s">
        <v>23</v>
      </c>
      <c r="BH29" s="75" t="s">
        <v>996</v>
      </c>
      <c r="BI29" s="70" t="s">
        <v>23</v>
      </c>
      <c r="BJ29" s="87" t="s">
        <v>996</v>
      </c>
      <c r="BK29" s="70" t="s">
        <v>23</v>
      </c>
      <c r="BL29" s="87" t="s">
        <v>996</v>
      </c>
      <c r="BM29" s="70" t="s">
        <v>23</v>
      </c>
      <c r="BN29" s="75" t="s">
        <v>996</v>
      </c>
      <c r="BO29" s="70" t="s">
        <v>23</v>
      </c>
      <c r="BP29" s="75" t="s">
        <v>996</v>
      </c>
      <c r="BQ29" s="70" t="s">
        <v>23</v>
      </c>
      <c r="BR29" s="75" t="s">
        <v>996</v>
      </c>
      <c r="BS29" s="70" t="s">
        <v>23</v>
      </c>
      <c r="BT29" s="41" t="s">
        <v>996</v>
      </c>
      <c r="BU29" s="70" t="s">
        <v>23</v>
      </c>
      <c r="BV29" s="75" t="s">
        <v>996</v>
      </c>
      <c r="BW29" s="70" t="s">
        <v>23</v>
      </c>
      <c r="BX29" s="75" t="s">
        <v>996</v>
      </c>
      <c r="BY29" s="70" t="s">
        <v>23</v>
      </c>
      <c r="BZ29" s="96" t="s">
        <v>996</v>
      </c>
      <c r="CA29" s="70" t="s">
        <v>23</v>
      </c>
      <c r="CB29" s="75" t="s">
        <v>996</v>
      </c>
      <c r="CC29" s="70" t="s">
        <v>23</v>
      </c>
      <c r="CD29" s="43" t="s">
        <v>996</v>
      </c>
      <c r="CE29" s="70" t="s">
        <v>21</v>
      </c>
      <c r="CF29" s="120" t="s">
        <v>759</v>
      </c>
      <c r="CG29" s="70" t="s">
        <v>23</v>
      </c>
      <c r="CH29" s="75" t="s">
        <v>996</v>
      </c>
      <c r="CI29" s="70" t="s">
        <v>23</v>
      </c>
      <c r="CJ29" s="75" t="s">
        <v>996</v>
      </c>
      <c r="CK29" s="70" t="s">
        <v>23</v>
      </c>
      <c r="CL29" s="75" t="s">
        <v>996</v>
      </c>
      <c r="CM29" s="70" t="s">
        <v>23</v>
      </c>
      <c r="CN29" s="75" t="s">
        <v>996</v>
      </c>
      <c r="CO29" s="70" t="s">
        <v>23</v>
      </c>
      <c r="CP29" s="75" t="s">
        <v>996</v>
      </c>
      <c r="CQ29" s="70" t="s">
        <v>23</v>
      </c>
      <c r="CR29" s="75" t="s">
        <v>996</v>
      </c>
      <c r="CS29" s="70" t="s">
        <v>23</v>
      </c>
      <c r="CT29" s="75" t="s">
        <v>996</v>
      </c>
      <c r="CU29" s="70" t="s">
        <v>23</v>
      </c>
      <c r="CV29" s="75" t="s">
        <v>996</v>
      </c>
      <c r="CW29" s="70" t="s">
        <v>23</v>
      </c>
      <c r="CX29" s="75" t="s">
        <v>996</v>
      </c>
      <c r="CY29" s="70" t="s">
        <v>23</v>
      </c>
      <c r="CZ29" s="75" t="s">
        <v>996</v>
      </c>
      <c r="DA29" s="70" t="s">
        <v>23</v>
      </c>
      <c r="DB29" s="75" t="s">
        <v>996</v>
      </c>
      <c r="DC29" s="70" t="s">
        <v>23</v>
      </c>
      <c r="DD29" s="75" t="s">
        <v>996</v>
      </c>
      <c r="DE29" s="70" t="s">
        <v>23</v>
      </c>
      <c r="DF29" s="75" t="s">
        <v>996</v>
      </c>
      <c r="DG29" s="70" t="s">
        <v>23</v>
      </c>
      <c r="DH29" s="75" t="s">
        <v>996</v>
      </c>
      <c r="DI29" s="70" t="s">
        <v>23</v>
      </c>
      <c r="DJ29" s="75" t="s">
        <v>996</v>
      </c>
      <c r="DK29" s="70" t="s">
        <v>23</v>
      </c>
      <c r="DL29" s="75" t="s">
        <v>996</v>
      </c>
      <c r="DM29" s="70" t="s">
        <v>23</v>
      </c>
      <c r="DN29" s="75" t="s">
        <v>996</v>
      </c>
      <c r="DO29" s="70" t="s">
        <v>23</v>
      </c>
      <c r="DP29" s="75" t="s">
        <v>996</v>
      </c>
      <c r="DQ29" s="70" t="s">
        <v>23</v>
      </c>
      <c r="DR29" s="75" t="s">
        <v>996</v>
      </c>
      <c r="DS29" s="70" t="s">
        <v>23</v>
      </c>
      <c r="DT29" s="75" t="s">
        <v>996</v>
      </c>
      <c r="DU29" s="70" t="s">
        <v>23</v>
      </c>
      <c r="DV29" s="75" t="s">
        <v>996</v>
      </c>
      <c r="DW29" s="70" t="s">
        <v>23</v>
      </c>
      <c r="DX29" s="75" t="s">
        <v>996</v>
      </c>
      <c r="DY29" s="70" t="s">
        <v>23</v>
      </c>
      <c r="DZ29" s="75" t="s">
        <v>996</v>
      </c>
      <c r="EA29" s="70" t="s">
        <v>23</v>
      </c>
      <c r="EB29" s="75" t="s">
        <v>996</v>
      </c>
      <c r="EC29" s="70" t="s">
        <v>23</v>
      </c>
      <c r="ED29" s="75" t="s">
        <v>996</v>
      </c>
      <c r="EE29" s="70" t="s">
        <v>23</v>
      </c>
      <c r="EF29" s="75" t="s">
        <v>996</v>
      </c>
      <c r="EG29" s="70" t="s">
        <v>23</v>
      </c>
      <c r="EH29" s="75" t="s">
        <v>996</v>
      </c>
      <c r="EI29" s="70" t="s">
        <v>23</v>
      </c>
      <c r="EJ29" s="75" t="s">
        <v>996</v>
      </c>
      <c r="EK29" s="70" t="s">
        <v>23</v>
      </c>
      <c r="EL29" s="75" t="s">
        <v>996</v>
      </c>
      <c r="EM29" s="70" t="s">
        <v>23</v>
      </c>
      <c r="EN29" s="75" t="s">
        <v>996</v>
      </c>
      <c r="EO29" s="70" t="s">
        <v>23</v>
      </c>
      <c r="EP29" s="75" t="s">
        <v>996</v>
      </c>
      <c r="EQ29" s="70" t="s">
        <v>23</v>
      </c>
      <c r="ER29" s="75" t="s">
        <v>996</v>
      </c>
      <c r="ES29" s="70" t="s">
        <v>23</v>
      </c>
      <c r="ET29" s="75" t="s">
        <v>996</v>
      </c>
      <c r="EU29" s="70" t="s">
        <v>23</v>
      </c>
      <c r="EV29" s="75" t="s">
        <v>996</v>
      </c>
      <c r="EW29" s="70" t="s">
        <v>23</v>
      </c>
      <c r="EX29" s="75" t="s">
        <v>996</v>
      </c>
      <c r="EY29" s="70" t="s">
        <v>23</v>
      </c>
      <c r="EZ29" s="75" t="s">
        <v>996</v>
      </c>
      <c r="FA29" s="70"/>
      <c r="FB29" s="70"/>
      <c r="FC29" s="75"/>
      <c r="FD29" s="70"/>
      <c r="FE29" s="75"/>
      <c r="FF29" s="70"/>
      <c r="FG29" s="75"/>
    </row>
    <row r="30" spans="1:163" ht="50.1" customHeight="1" x14ac:dyDescent="0.3">
      <c r="A30" s="23" t="s">
        <v>54</v>
      </c>
      <c r="B30" s="157" t="s">
        <v>253</v>
      </c>
      <c r="C30" s="192" t="str">
        <f>VLOOKUP(A30,Quest_eng_2018!A:C,3,FALSE)</f>
        <v>Is the enterprise actual number of employees displayed on the Web page?</v>
      </c>
      <c r="D30" s="26" t="s">
        <v>321</v>
      </c>
      <c r="E30" s="24" t="s">
        <v>150</v>
      </c>
      <c r="F30" s="24" t="s">
        <v>151</v>
      </c>
      <c r="G30" s="25">
        <v>1</v>
      </c>
      <c r="H30" s="24" t="s">
        <v>21</v>
      </c>
      <c r="I30" s="24" t="s">
        <v>22</v>
      </c>
      <c r="J30" s="24" t="s">
        <v>23</v>
      </c>
      <c r="K30" s="24" t="s">
        <v>24</v>
      </c>
      <c r="L30" s="24" t="s">
        <v>25</v>
      </c>
      <c r="M30" s="24" t="s">
        <v>26</v>
      </c>
      <c r="N30" s="24" t="s">
        <v>255</v>
      </c>
      <c r="O30" s="24" t="s">
        <v>255</v>
      </c>
      <c r="P30" s="24" t="s">
        <v>414</v>
      </c>
      <c r="Q30" s="24" t="s">
        <v>414</v>
      </c>
      <c r="R30" s="25">
        <v>1</v>
      </c>
      <c r="S30" s="24">
        <v>0</v>
      </c>
      <c r="T30" s="25">
        <f t="shared" si="0"/>
        <v>0.5</v>
      </c>
      <c r="U30" s="24" t="s">
        <v>255</v>
      </c>
      <c r="V30" s="24" t="s">
        <v>414</v>
      </c>
      <c r="W30" s="70" t="s">
        <v>23</v>
      </c>
      <c r="X30" s="43" t="s">
        <v>973</v>
      </c>
      <c r="Y30" s="70" t="s">
        <v>23</v>
      </c>
      <c r="Z30" s="56" t="s">
        <v>993</v>
      </c>
      <c r="AA30" s="70" t="s">
        <v>23</v>
      </c>
      <c r="AB30" s="67" t="s">
        <v>993</v>
      </c>
      <c r="AC30" s="70" t="s">
        <v>23</v>
      </c>
      <c r="AD30" s="75" t="s">
        <v>993</v>
      </c>
      <c r="AE30" s="70" t="s">
        <v>23</v>
      </c>
      <c r="AF30" s="75" t="s">
        <v>993</v>
      </c>
      <c r="AG30" s="70" t="s">
        <v>23</v>
      </c>
      <c r="AH30" s="75" t="s">
        <v>993</v>
      </c>
      <c r="AI30" s="70" t="s">
        <v>23</v>
      </c>
      <c r="AJ30" s="75" t="s">
        <v>996</v>
      </c>
      <c r="AK30" s="70" t="s">
        <v>23</v>
      </c>
      <c r="AL30" s="96" t="s">
        <v>996</v>
      </c>
      <c r="AM30" s="70" t="s">
        <v>23</v>
      </c>
      <c r="AN30" s="75" t="s">
        <v>996</v>
      </c>
      <c r="AO30" s="70" t="s">
        <v>23</v>
      </c>
      <c r="AP30" s="75" t="s">
        <v>996</v>
      </c>
      <c r="AQ30" s="70" t="s">
        <v>25</v>
      </c>
      <c r="AR30" s="75" t="s">
        <v>650</v>
      </c>
      <c r="AS30" s="70" t="s">
        <v>23</v>
      </c>
      <c r="AT30" s="75" t="s">
        <v>996</v>
      </c>
      <c r="AU30" s="70" t="s">
        <v>21</v>
      </c>
      <c r="AV30" s="75" t="s">
        <v>659</v>
      </c>
      <c r="AW30" s="70" t="s">
        <v>23</v>
      </c>
      <c r="AX30" s="96" t="s">
        <v>996</v>
      </c>
      <c r="AY30" s="70" t="s">
        <v>23</v>
      </c>
      <c r="AZ30" s="75" t="s">
        <v>996</v>
      </c>
      <c r="BA30" s="70" t="s">
        <v>25</v>
      </c>
      <c r="BB30" s="75" t="s">
        <v>969</v>
      </c>
      <c r="BC30" s="70" t="s">
        <v>23</v>
      </c>
      <c r="BD30" s="75" t="s">
        <v>996</v>
      </c>
      <c r="BE30" s="70" t="s">
        <v>23</v>
      </c>
      <c r="BF30" s="75" t="s">
        <v>996</v>
      </c>
      <c r="BG30" s="70" t="s">
        <v>23</v>
      </c>
      <c r="BH30" s="75" t="s">
        <v>996</v>
      </c>
      <c r="BI30" s="70" t="s">
        <v>21</v>
      </c>
      <c r="BJ30" s="75" t="s">
        <v>686</v>
      </c>
      <c r="BK30" s="70" t="s">
        <v>23</v>
      </c>
      <c r="BL30" s="75" t="s">
        <v>996</v>
      </c>
      <c r="BM30" s="70" t="s">
        <v>23</v>
      </c>
      <c r="BN30" s="75" t="s">
        <v>996</v>
      </c>
      <c r="BO30" s="70" t="s">
        <v>23</v>
      </c>
      <c r="BP30" s="75" t="s">
        <v>996</v>
      </c>
      <c r="BQ30" s="70" t="s">
        <v>23</v>
      </c>
      <c r="BR30" s="75" t="s">
        <v>996</v>
      </c>
      <c r="BS30" s="70" t="s">
        <v>21</v>
      </c>
      <c r="BT30" s="75" t="s">
        <v>735</v>
      </c>
      <c r="BU30" s="70" t="s">
        <v>23</v>
      </c>
      <c r="BV30" s="75" t="s">
        <v>996</v>
      </c>
      <c r="BW30" s="70" t="s">
        <v>23</v>
      </c>
      <c r="BX30" s="75" t="s">
        <v>996</v>
      </c>
      <c r="BY30" s="70" t="s">
        <v>23</v>
      </c>
      <c r="BZ30" s="96" t="s">
        <v>996</v>
      </c>
      <c r="CA30" s="70" t="s">
        <v>21</v>
      </c>
      <c r="CB30" s="75" t="s">
        <v>974</v>
      </c>
      <c r="CC30" s="70" t="s">
        <v>23</v>
      </c>
      <c r="CD30" s="43" t="s">
        <v>996</v>
      </c>
      <c r="CE30" s="70" t="s">
        <v>21</v>
      </c>
      <c r="CF30" s="74" t="s">
        <v>764</v>
      </c>
      <c r="CG30" s="70" t="s">
        <v>23</v>
      </c>
      <c r="CH30" s="75" t="s">
        <v>996</v>
      </c>
      <c r="CI30" s="70" t="s">
        <v>23</v>
      </c>
      <c r="CJ30" s="75" t="s">
        <v>996</v>
      </c>
      <c r="CK30" s="70" t="s">
        <v>23</v>
      </c>
      <c r="CL30" s="75" t="s">
        <v>996</v>
      </c>
      <c r="CM30" s="70" t="s">
        <v>23</v>
      </c>
      <c r="CN30" s="75" t="s">
        <v>996</v>
      </c>
      <c r="CO30" s="70" t="s">
        <v>21</v>
      </c>
      <c r="CP30" s="75" t="s">
        <v>974</v>
      </c>
      <c r="CQ30" s="70" t="s">
        <v>23</v>
      </c>
      <c r="CR30" s="75" t="s">
        <v>996</v>
      </c>
      <c r="CS30" s="70" t="s">
        <v>23</v>
      </c>
      <c r="CT30" s="75" t="s">
        <v>996</v>
      </c>
      <c r="CU30" s="70" t="s">
        <v>23</v>
      </c>
      <c r="CV30" s="75" t="s">
        <v>996</v>
      </c>
      <c r="CW30" s="70" t="s">
        <v>23</v>
      </c>
      <c r="CX30" s="75" t="s">
        <v>996</v>
      </c>
      <c r="CY30" s="70" t="s">
        <v>23</v>
      </c>
      <c r="CZ30" s="75" t="s">
        <v>996</v>
      </c>
      <c r="DA30" s="70" t="s">
        <v>23</v>
      </c>
      <c r="DB30" s="75" t="s">
        <v>996</v>
      </c>
      <c r="DC30" s="70" t="s">
        <v>23</v>
      </c>
      <c r="DD30" s="75" t="s">
        <v>996</v>
      </c>
      <c r="DE30" s="70" t="s">
        <v>23</v>
      </c>
      <c r="DF30" s="75" t="s">
        <v>996</v>
      </c>
      <c r="DG30" s="70" t="s">
        <v>23</v>
      </c>
      <c r="DH30" s="75" t="s">
        <v>996</v>
      </c>
      <c r="DI30" s="70" t="s">
        <v>23</v>
      </c>
      <c r="DJ30" s="75" t="s">
        <v>996</v>
      </c>
      <c r="DK30" s="70" t="s">
        <v>23</v>
      </c>
      <c r="DL30" s="75" t="s">
        <v>996</v>
      </c>
      <c r="DM30" s="70" t="s">
        <v>23</v>
      </c>
      <c r="DN30" s="75" t="s">
        <v>996</v>
      </c>
      <c r="DO30" s="70" t="s">
        <v>23</v>
      </c>
      <c r="DP30" s="75" t="s">
        <v>996</v>
      </c>
      <c r="DQ30" s="70" t="s">
        <v>23</v>
      </c>
      <c r="DR30" s="75" t="s">
        <v>996</v>
      </c>
      <c r="DS30" s="70" t="s">
        <v>23</v>
      </c>
      <c r="DT30" s="75" t="s">
        <v>996</v>
      </c>
      <c r="DU30" s="70" t="s">
        <v>23</v>
      </c>
      <c r="DV30" s="75" t="s">
        <v>996</v>
      </c>
      <c r="DW30" s="70" t="s">
        <v>21</v>
      </c>
      <c r="DX30" s="75" t="s">
        <v>974</v>
      </c>
      <c r="DY30" s="70" t="s">
        <v>23</v>
      </c>
      <c r="DZ30" s="75" t="s">
        <v>996</v>
      </c>
      <c r="EA30" s="70" t="s">
        <v>23</v>
      </c>
      <c r="EB30" s="75" t="s">
        <v>996</v>
      </c>
      <c r="EC30" s="70" t="s">
        <v>23</v>
      </c>
      <c r="ED30" s="75" t="s">
        <v>996</v>
      </c>
      <c r="EE30" s="70" t="s">
        <v>21</v>
      </c>
      <c r="EF30" s="75" t="s">
        <v>974</v>
      </c>
      <c r="EG30" s="70" t="s">
        <v>23</v>
      </c>
      <c r="EH30" s="75" t="s">
        <v>996</v>
      </c>
      <c r="EI30" s="70" t="s">
        <v>23</v>
      </c>
      <c r="EJ30" s="75" t="s">
        <v>996</v>
      </c>
      <c r="EK30" s="70" t="s">
        <v>23</v>
      </c>
      <c r="EL30" s="75" t="s">
        <v>996</v>
      </c>
      <c r="EM30" s="70" t="s">
        <v>23</v>
      </c>
      <c r="EN30" s="75" t="s">
        <v>996</v>
      </c>
      <c r="EO30" s="70" t="s">
        <v>23</v>
      </c>
      <c r="EP30" s="75" t="s">
        <v>996</v>
      </c>
      <c r="EQ30" s="70" t="s">
        <v>23</v>
      </c>
      <c r="ER30" s="75" t="s">
        <v>996</v>
      </c>
      <c r="ES30" s="70" t="s">
        <v>23</v>
      </c>
      <c r="ET30" s="75" t="s">
        <v>996</v>
      </c>
      <c r="EU30" s="70" t="s">
        <v>25</v>
      </c>
      <c r="EV30" s="75" t="s">
        <v>950</v>
      </c>
      <c r="EW30" s="70" t="s">
        <v>23</v>
      </c>
      <c r="EX30" s="75" t="s">
        <v>996</v>
      </c>
      <c r="EY30" s="70" t="s">
        <v>23</v>
      </c>
      <c r="EZ30" s="75" t="s">
        <v>996</v>
      </c>
      <c r="FA30" s="70"/>
      <c r="FB30" s="70"/>
      <c r="FC30" s="75"/>
      <c r="FD30" s="70"/>
      <c r="FE30" s="75"/>
      <c r="FF30" s="70"/>
      <c r="FG30" s="75"/>
    </row>
    <row r="31" spans="1:163" ht="50.1" customHeight="1" x14ac:dyDescent="0.3">
      <c r="A31" s="23" t="s">
        <v>55</v>
      </c>
      <c r="B31" s="157" t="s">
        <v>87</v>
      </c>
      <c r="C31" s="192" t="str">
        <f>VLOOKUP(A31,Quest_eng_2018!A:C,3,FALSE)</f>
        <v>Is the enterprise monthly average salary displayed on the Web page?</v>
      </c>
      <c r="D31" s="26" t="s">
        <v>321</v>
      </c>
      <c r="E31" s="24" t="s">
        <v>152</v>
      </c>
      <c r="F31" s="24" t="s">
        <v>153</v>
      </c>
      <c r="G31" s="25">
        <v>1</v>
      </c>
      <c r="H31" s="24" t="s">
        <v>21</v>
      </c>
      <c r="I31" s="24" t="s">
        <v>22</v>
      </c>
      <c r="J31" s="24" t="s">
        <v>23</v>
      </c>
      <c r="K31" s="24" t="s">
        <v>24</v>
      </c>
      <c r="L31" s="24" t="s">
        <v>25</v>
      </c>
      <c r="M31" s="24" t="s">
        <v>26</v>
      </c>
      <c r="N31" s="24" t="s">
        <v>255</v>
      </c>
      <c r="O31" s="24" t="s">
        <v>255</v>
      </c>
      <c r="P31" s="24" t="s">
        <v>414</v>
      </c>
      <c r="Q31" s="24" t="s">
        <v>414</v>
      </c>
      <c r="R31" s="25">
        <v>1</v>
      </c>
      <c r="S31" s="24">
        <v>0</v>
      </c>
      <c r="T31" s="25">
        <f t="shared" si="0"/>
        <v>0.5</v>
      </c>
      <c r="U31" s="24" t="s">
        <v>255</v>
      </c>
      <c r="V31" s="24" t="s">
        <v>414</v>
      </c>
      <c r="W31" s="70" t="s">
        <v>23</v>
      </c>
      <c r="X31" s="42" t="s">
        <v>973</v>
      </c>
      <c r="Y31" s="70" t="s">
        <v>23</v>
      </c>
      <c r="Z31" s="56" t="s">
        <v>993</v>
      </c>
      <c r="AA31" s="70" t="s">
        <v>23</v>
      </c>
      <c r="AB31" s="67" t="s">
        <v>993</v>
      </c>
      <c r="AC31" s="70" t="s">
        <v>23</v>
      </c>
      <c r="AD31" s="87" t="s">
        <v>993</v>
      </c>
      <c r="AE31" s="70" t="s">
        <v>23</v>
      </c>
      <c r="AF31" s="75" t="s">
        <v>993</v>
      </c>
      <c r="AG31" s="70" t="s">
        <v>23</v>
      </c>
      <c r="AH31" s="75" t="s">
        <v>993</v>
      </c>
      <c r="AI31" s="70" t="s">
        <v>23</v>
      </c>
      <c r="AJ31" s="75" t="s">
        <v>996</v>
      </c>
      <c r="AK31" s="70" t="s">
        <v>23</v>
      </c>
      <c r="AL31" s="97" t="s">
        <v>996</v>
      </c>
      <c r="AM31" s="70" t="s">
        <v>23</v>
      </c>
      <c r="AN31" s="87" t="s">
        <v>996</v>
      </c>
      <c r="AO31" s="70" t="s">
        <v>23</v>
      </c>
      <c r="AP31" s="75" t="s">
        <v>996</v>
      </c>
      <c r="AQ31" s="70" t="s">
        <v>25</v>
      </c>
      <c r="AR31" s="75" t="s">
        <v>650</v>
      </c>
      <c r="AS31" s="70" t="s">
        <v>23</v>
      </c>
      <c r="AT31" s="75" t="s">
        <v>996</v>
      </c>
      <c r="AU31" s="70" t="s">
        <v>23</v>
      </c>
      <c r="AV31" s="75" t="s">
        <v>996</v>
      </c>
      <c r="AW31" s="70" t="s">
        <v>23</v>
      </c>
      <c r="AX31" s="96" t="s">
        <v>996</v>
      </c>
      <c r="AY31" s="70" t="s">
        <v>23</v>
      </c>
      <c r="AZ31" s="75" t="s">
        <v>996</v>
      </c>
      <c r="BA31" s="70" t="s">
        <v>23</v>
      </c>
      <c r="BB31" s="75" t="s">
        <v>996</v>
      </c>
      <c r="BC31" s="70" t="s">
        <v>23</v>
      </c>
      <c r="BD31" s="75" t="s">
        <v>996</v>
      </c>
      <c r="BE31" s="70" t="s">
        <v>23</v>
      </c>
      <c r="BF31" s="75" t="s">
        <v>996</v>
      </c>
      <c r="BG31" s="70" t="s">
        <v>23</v>
      </c>
      <c r="BH31" s="75" t="s">
        <v>996</v>
      </c>
      <c r="BI31" s="70" t="s">
        <v>23</v>
      </c>
      <c r="BJ31" s="87" t="s">
        <v>996</v>
      </c>
      <c r="BK31" s="70" t="s">
        <v>23</v>
      </c>
      <c r="BL31" s="75" t="s">
        <v>996</v>
      </c>
      <c r="BM31" s="70" t="s">
        <v>23</v>
      </c>
      <c r="BN31" s="75" t="s">
        <v>996</v>
      </c>
      <c r="BO31" s="70" t="s">
        <v>23</v>
      </c>
      <c r="BP31" s="75" t="s">
        <v>996</v>
      </c>
      <c r="BQ31" s="70" t="s">
        <v>23</v>
      </c>
      <c r="BR31" s="75" t="s">
        <v>996</v>
      </c>
      <c r="BS31" s="70" t="s">
        <v>23</v>
      </c>
      <c r="BT31" s="75" t="s">
        <v>996</v>
      </c>
      <c r="BU31" s="70" t="s">
        <v>23</v>
      </c>
      <c r="BV31" s="87" t="s">
        <v>996</v>
      </c>
      <c r="BW31" s="70" t="s">
        <v>23</v>
      </c>
      <c r="BX31" s="75" t="s">
        <v>996</v>
      </c>
      <c r="BY31" s="70" t="s">
        <v>23</v>
      </c>
      <c r="BZ31" s="96" t="s">
        <v>996</v>
      </c>
      <c r="CA31" s="70" t="s">
        <v>23</v>
      </c>
      <c r="CB31" s="87" t="s">
        <v>996</v>
      </c>
      <c r="CC31" s="70" t="s">
        <v>23</v>
      </c>
      <c r="CD31" s="43" t="s">
        <v>996</v>
      </c>
      <c r="CE31" s="70" t="s">
        <v>21</v>
      </c>
      <c r="CF31" s="74" t="s">
        <v>764</v>
      </c>
      <c r="CG31" s="70" t="s">
        <v>23</v>
      </c>
      <c r="CH31" s="75" t="s">
        <v>996</v>
      </c>
      <c r="CI31" s="70" t="s">
        <v>23</v>
      </c>
      <c r="CJ31" s="87" t="s">
        <v>996</v>
      </c>
      <c r="CK31" s="70" t="s">
        <v>23</v>
      </c>
      <c r="CL31" s="75" t="s">
        <v>996</v>
      </c>
      <c r="CM31" s="70" t="s">
        <v>23</v>
      </c>
      <c r="CN31" s="75" t="s">
        <v>996</v>
      </c>
      <c r="CO31" s="70" t="s">
        <v>23</v>
      </c>
      <c r="CP31" s="87" t="s">
        <v>996</v>
      </c>
      <c r="CQ31" s="70" t="s">
        <v>23</v>
      </c>
      <c r="CR31" s="75" t="s">
        <v>996</v>
      </c>
      <c r="CS31" s="70" t="s">
        <v>23</v>
      </c>
      <c r="CT31" s="75" t="s">
        <v>996</v>
      </c>
      <c r="CU31" s="70" t="s">
        <v>23</v>
      </c>
      <c r="CV31" s="75" t="s">
        <v>996</v>
      </c>
      <c r="CW31" s="70" t="s">
        <v>23</v>
      </c>
      <c r="CX31" s="75" t="s">
        <v>996</v>
      </c>
      <c r="CY31" s="70" t="s">
        <v>23</v>
      </c>
      <c r="CZ31" s="75" t="s">
        <v>996</v>
      </c>
      <c r="DA31" s="70" t="s">
        <v>23</v>
      </c>
      <c r="DB31" s="75" t="s">
        <v>996</v>
      </c>
      <c r="DC31" s="70" t="s">
        <v>23</v>
      </c>
      <c r="DD31" s="75" t="s">
        <v>996</v>
      </c>
      <c r="DE31" s="70" t="s">
        <v>23</v>
      </c>
      <c r="DF31" s="75" t="s">
        <v>996</v>
      </c>
      <c r="DG31" s="70" t="s">
        <v>23</v>
      </c>
      <c r="DH31" s="75" t="s">
        <v>996</v>
      </c>
      <c r="DI31" s="70" t="s">
        <v>23</v>
      </c>
      <c r="DJ31" s="75" t="s">
        <v>996</v>
      </c>
      <c r="DK31" s="70" t="s">
        <v>23</v>
      </c>
      <c r="DL31" s="87" t="s">
        <v>996</v>
      </c>
      <c r="DM31" s="70" t="s">
        <v>23</v>
      </c>
      <c r="DN31" s="75" t="s">
        <v>996</v>
      </c>
      <c r="DO31" s="70" t="s">
        <v>23</v>
      </c>
      <c r="DP31" s="75" t="s">
        <v>996</v>
      </c>
      <c r="DQ31" s="70" t="s">
        <v>23</v>
      </c>
      <c r="DR31" s="75" t="s">
        <v>996</v>
      </c>
      <c r="DS31" s="70" t="s">
        <v>23</v>
      </c>
      <c r="DT31" s="75" t="s">
        <v>996</v>
      </c>
      <c r="DU31" s="70" t="s">
        <v>23</v>
      </c>
      <c r="DV31" s="75" t="s">
        <v>996</v>
      </c>
      <c r="DW31" s="70" t="s">
        <v>23</v>
      </c>
      <c r="DX31" s="75" t="s">
        <v>996</v>
      </c>
      <c r="DY31" s="70" t="s">
        <v>23</v>
      </c>
      <c r="DZ31" s="75" t="s">
        <v>996</v>
      </c>
      <c r="EA31" s="70" t="s">
        <v>23</v>
      </c>
      <c r="EB31" s="75" t="s">
        <v>996</v>
      </c>
      <c r="EC31" s="70" t="s">
        <v>23</v>
      </c>
      <c r="ED31" s="75" t="s">
        <v>996</v>
      </c>
      <c r="EE31" s="70" t="s">
        <v>23</v>
      </c>
      <c r="EF31" s="75" t="s">
        <v>996</v>
      </c>
      <c r="EG31" s="70" t="s">
        <v>23</v>
      </c>
      <c r="EH31" s="75" t="s">
        <v>996</v>
      </c>
      <c r="EI31" s="70" t="s">
        <v>23</v>
      </c>
      <c r="EJ31" s="75" t="s">
        <v>996</v>
      </c>
      <c r="EK31" s="70" t="s">
        <v>23</v>
      </c>
      <c r="EL31" s="75" t="s">
        <v>996</v>
      </c>
      <c r="EM31" s="70" t="s">
        <v>23</v>
      </c>
      <c r="EN31" s="75" t="s">
        <v>996</v>
      </c>
      <c r="EO31" s="70" t="s">
        <v>23</v>
      </c>
      <c r="EP31" s="75" t="s">
        <v>996</v>
      </c>
      <c r="EQ31" s="70" t="s">
        <v>23</v>
      </c>
      <c r="ER31" s="75" t="s">
        <v>996</v>
      </c>
      <c r="ES31" s="70" t="s">
        <v>23</v>
      </c>
      <c r="ET31" s="75" t="s">
        <v>996</v>
      </c>
      <c r="EU31" s="70" t="s">
        <v>23</v>
      </c>
      <c r="EV31" s="75" t="s">
        <v>996</v>
      </c>
      <c r="EW31" s="70" t="s">
        <v>23</v>
      </c>
      <c r="EX31" s="75" t="s">
        <v>996</v>
      </c>
      <c r="EY31" s="70" t="s">
        <v>23</v>
      </c>
      <c r="EZ31" s="75" t="s">
        <v>996</v>
      </c>
      <c r="FA31" s="70"/>
      <c r="FB31" s="70"/>
      <c r="FC31" s="87"/>
      <c r="FD31" s="70"/>
      <c r="FE31" s="75"/>
      <c r="FF31" s="70"/>
      <c r="FG31" s="75"/>
    </row>
    <row r="32" spans="1:163" ht="50.1" customHeight="1" x14ac:dyDescent="0.3">
      <c r="A32" s="23" t="s">
        <v>56</v>
      </c>
      <c r="B32" s="157" t="s">
        <v>88</v>
      </c>
      <c r="C32" s="192" t="str">
        <f>VLOOKUP(A32,Quest_eng_2018!A:C,3,FALSE)</f>
        <v>Does the enterprise have any rules on organising and conducting competitions for filling the vacancy of enterprise Administrator/Manager? Were such rules made public?</v>
      </c>
      <c r="D32" s="26" t="s">
        <v>321</v>
      </c>
      <c r="E32" s="24" t="s">
        <v>154</v>
      </c>
      <c r="F32" s="24" t="s">
        <v>155</v>
      </c>
      <c r="G32" s="25">
        <v>1</v>
      </c>
      <c r="H32" s="24" t="s">
        <v>21</v>
      </c>
      <c r="I32" s="24" t="s">
        <v>22</v>
      </c>
      <c r="J32" s="24" t="s">
        <v>23</v>
      </c>
      <c r="K32" s="24" t="s">
        <v>24</v>
      </c>
      <c r="L32" s="24" t="s">
        <v>25</v>
      </c>
      <c r="M32" s="24" t="s">
        <v>26</v>
      </c>
      <c r="N32" s="24" t="s">
        <v>255</v>
      </c>
      <c r="O32" s="24" t="s">
        <v>255</v>
      </c>
      <c r="P32" s="24" t="s">
        <v>414</v>
      </c>
      <c r="Q32" s="24" t="s">
        <v>414</v>
      </c>
      <c r="R32" s="25">
        <v>1</v>
      </c>
      <c r="S32" s="24">
        <v>0</v>
      </c>
      <c r="T32" s="25">
        <f t="shared" si="0"/>
        <v>0.5</v>
      </c>
      <c r="U32" s="24" t="s">
        <v>255</v>
      </c>
      <c r="V32" s="24" t="s">
        <v>414</v>
      </c>
      <c r="W32" s="70" t="s">
        <v>23</v>
      </c>
      <c r="X32" s="42" t="s">
        <v>973</v>
      </c>
      <c r="Y32" s="70" t="s">
        <v>23</v>
      </c>
      <c r="Z32" s="58" t="s">
        <v>993</v>
      </c>
      <c r="AA32" s="70" t="s">
        <v>23</v>
      </c>
      <c r="AB32" s="67" t="s">
        <v>993</v>
      </c>
      <c r="AC32" s="70" t="s">
        <v>23</v>
      </c>
      <c r="AD32" s="75" t="s">
        <v>993</v>
      </c>
      <c r="AE32" s="70" t="s">
        <v>23</v>
      </c>
      <c r="AF32" s="75" t="s">
        <v>993</v>
      </c>
      <c r="AG32" s="70" t="s">
        <v>23</v>
      </c>
      <c r="AH32" s="75" t="s">
        <v>993</v>
      </c>
      <c r="AI32" s="70" t="s">
        <v>23</v>
      </c>
      <c r="AJ32" s="75" t="s">
        <v>996</v>
      </c>
      <c r="AK32" s="70" t="s">
        <v>23</v>
      </c>
      <c r="AL32" s="96" t="s">
        <v>996</v>
      </c>
      <c r="AM32" s="70" t="s">
        <v>23</v>
      </c>
      <c r="AN32" s="75" t="s">
        <v>996</v>
      </c>
      <c r="AO32" s="70" t="s">
        <v>23</v>
      </c>
      <c r="AP32" s="82" t="s">
        <v>996</v>
      </c>
      <c r="AQ32" s="70" t="s">
        <v>23</v>
      </c>
      <c r="AR32" s="75" t="s">
        <v>996</v>
      </c>
      <c r="AS32" s="70" t="s">
        <v>23</v>
      </c>
      <c r="AT32" s="75" t="s">
        <v>996</v>
      </c>
      <c r="AU32" s="70" t="s">
        <v>23</v>
      </c>
      <c r="AV32" s="87" t="s">
        <v>996</v>
      </c>
      <c r="AW32" s="70" t="s">
        <v>23</v>
      </c>
      <c r="AX32" s="97" t="s">
        <v>996</v>
      </c>
      <c r="AY32" s="70" t="s">
        <v>23</v>
      </c>
      <c r="AZ32" s="107" t="s">
        <v>996</v>
      </c>
      <c r="BA32" s="70" t="s">
        <v>23</v>
      </c>
      <c r="BB32" s="75" t="s">
        <v>996</v>
      </c>
      <c r="BC32" s="70" t="s">
        <v>23</v>
      </c>
      <c r="BD32" s="75" t="s">
        <v>996</v>
      </c>
      <c r="BE32" s="70" t="s">
        <v>23</v>
      </c>
      <c r="BF32" s="87" t="s">
        <v>996</v>
      </c>
      <c r="BG32" s="70" t="s">
        <v>23</v>
      </c>
      <c r="BH32" s="75" t="s">
        <v>996</v>
      </c>
      <c r="BI32" s="70" t="s">
        <v>21</v>
      </c>
      <c r="BJ32" s="75" t="s">
        <v>681</v>
      </c>
      <c r="BK32" s="70" t="s">
        <v>23</v>
      </c>
      <c r="BL32" s="75" t="s">
        <v>996</v>
      </c>
      <c r="BM32" s="70" t="s">
        <v>23</v>
      </c>
      <c r="BN32" s="75" t="s">
        <v>996</v>
      </c>
      <c r="BO32" s="70" t="s">
        <v>23</v>
      </c>
      <c r="BP32" s="110" t="s">
        <v>996</v>
      </c>
      <c r="BQ32" s="70" t="s">
        <v>23</v>
      </c>
      <c r="BR32" s="75" t="s">
        <v>996</v>
      </c>
      <c r="BS32" s="70" t="s">
        <v>23</v>
      </c>
      <c r="BT32" s="75" t="s">
        <v>996</v>
      </c>
      <c r="BU32" s="70" t="s">
        <v>23</v>
      </c>
      <c r="BV32" s="75" t="s">
        <v>996</v>
      </c>
      <c r="BW32" s="70" t="s">
        <v>23</v>
      </c>
      <c r="BX32" s="107" t="s">
        <v>996</v>
      </c>
      <c r="BY32" s="70" t="s">
        <v>23</v>
      </c>
      <c r="BZ32" s="111" t="s">
        <v>996</v>
      </c>
      <c r="CA32" s="70" t="s">
        <v>23</v>
      </c>
      <c r="CB32" s="75" t="s">
        <v>996</v>
      </c>
      <c r="CC32" s="70" t="s">
        <v>23</v>
      </c>
      <c r="CD32" s="43" t="s">
        <v>996</v>
      </c>
      <c r="CE32" s="70" t="s">
        <v>23</v>
      </c>
      <c r="CF32" s="58" t="s">
        <v>996</v>
      </c>
      <c r="CG32" s="70" t="s">
        <v>23</v>
      </c>
      <c r="CH32" s="75" t="s">
        <v>996</v>
      </c>
      <c r="CI32" s="70" t="s">
        <v>23</v>
      </c>
      <c r="CJ32" s="75" t="s">
        <v>996</v>
      </c>
      <c r="CK32" s="70" t="s">
        <v>23</v>
      </c>
      <c r="CL32" s="75" t="s">
        <v>996</v>
      </c>
      <c r="CM32" s="70" t="s">
        <v>23</v>
      </c>
      <c r="CN32" s="75" t="s">
        <v>996</v>
      </c>
      <c r="CO32" s="70" t="s">
        <v>23</v>
      </c>
      <c r="CP32" s="75" t="s">
        <v>996</v>
      </c>
      <c r="CQ32" s="70" t="s">
        <v>23</v>
      </c>
      <c r="CR32" s="75" t="s">
        <v>996</v>
      </c>
      <c r="CS32" s="70" t="s">
        <v>23</v>
      </c>
      <c r="CT32" s="75" t="s">
        <v>996</v>
      </c>
      <c r="CU32" s="70" t="s">
        <v>23</v>
      </c>
      <c r="CV32" s="75" t="s">
        <v>996</v>
      </c>
      <c r="CW32" s="70" t="s">
        <v>23</v>
      </c>
      <c r="CX32" s="75" t="s">
        <v>996</v>
      </c>
      <c r="CY32" s="70" t="s">
        <v>23</v>
      </c>
      <c r="CZ32" s="75" t="s">
        <v>996</v>
      </c>
      <c r="DA32" s="70" t="s">
        <v>23</v>
      </c>
      <c r="DB32" s="75" t="s">
        <v>996</v>
      </c>
      <c r="DC32" s="70" t="s">
        <v>23</v>
      </c>
      <c r="DD32" s="75" t="s">
        <v>996</v>
      </c>
      <c r="DE32" s="70" t="s">
        <v>23</v>
      </c>
      <c r="DF32" s="75" t="s">
        <v>996</v>
      </c>
      <c r="DG32" s="70" t="s">
        <v>23</v>
      </c>
      <c r="DH32" s="107" t="s">
        <v>996</v>
      </c>
      <c r="DI32" s="70" t="s">
        <v>23</v>
      </c>
      <c r="DJ32" s="107" t="s">
        <v>996</v>
      </c>
      <c r="DK32" s="70" t="s">
        <v>23</v>
      </c>
      <c r="DL32" s="75" t="s">
        <v>996</v>
      </c>
      <c r="DM32" s="70" t="s">
        <v>23</v>
      </c>
      <c r="DN32" s="107" t="s">
        <v>996</v>
      </c>
      <c r="DO32" s="70" t="s">
        <v>23</v>
      </c>
      <c r="DP32" s="107" t="s">
        <v>996</v>
      </c>
      <c r="DQ32" s="70" t="s">
        <v>23</v>
      </c>
      <c r="DR32" s="107" t="s">
        <v>996</v>
      </c>
      <c r="DS32" s="70" t="s">
        <v>23</v>
      </c>
      <c r="DT32" s="107" t="s">
        <v>996</v>
      </c>
      <c r="DU32" s="70" t="s">
        <v>23</v>
      </c>
      <c r="DV32" s="107" t="s">
        <v>996</v>
      </c>
      <c r="DW32" s="70" t="s">
        <v>23</v>
      </c>
      <c r="DX32" s="107" t="s">
        <v>996</v>
      </c>
      <c r="DY32" s="70" t="s">
        <v>23</v>
      </c>
      <c r="DZ32" s="75" t="s">
        <v>996</v>
      </c>
      <c r="EA32" s="70" t="s">
        <v>23</v>
      </c>
      <c r="EB32" s="107" t="s">
        <v>996</v>
      </c>
      <c r="EC32" s="70" t="s">
        <v>23</v>
      </c>
      <c r="ED32" s="75" t="s">
        <v>996</v>
      </c>
      <c r="EE32" s="70" t="s">
        <v>23</v>
      </c>
      <c r="EF32" s="75" t="s">
        <v>996</v>
      </c>
      <c r="EG32" s="70" t="s">
        <v>23</v>
      </c>
      <c r="EH32" s="75" t="s">
        <v>996</v>
      </c>
      <c r="EI32" s="70" t="s">
        <v>23</v>
      </c>
      <c r="EJ32" s="75" t="s">
        <v>996</v>
      </c>
      <c r="EK32" s="70" t="s">
        <v>23</v>
      </c>
      <c r="EL32" s="75" t="s">
        <v>996</v>
      </c>
      <c r="EM32" s="70" t="s">
        <v>23</v>
      </c>
      <c r="EN32" s="75" t="s">
        <v>996</v>
      </c>
      <c r="EO32" s="70" t="s">
        <v>23</v>
      </c>
      <c r="EP32" s="75" t="s">
        <v>996</v>
      </c>
      <c r="EQ32" s="70" t="s">
        <v>23</v>
      </c>
      <c r="ER32" s="75" t="s">
        <v>996</v>
      </c>
      <c r="ES32" s="70" t="s">
        <v>23</v>
      </c>
      <c r="ET32" s="75" t="s">
        <v>996</v>
      </c>
      <c r="EU32" s="70" t="s">
        <v>23</v>
      </c>
      <c r="EV32" s="75" t="s">
        <v>996</v>
      </c>
      <c r="EW32" s="70" t="s">
        <v>23</v>
      </c>
      <c r="EX32" s="75" t="s">
        <v>996</v>
      </c>
      <c r="EY32" s="70" t="s">
        <v>23</v>
      </c>
      <c r="EZ32" s="75" t="s">
        <v>996</v>
      </c>
      <c r="FA32" s="70"/>
      <c r="FB32" s="70"/>
      <c r="FC32" s="75"/>
      <c r="FD32" s="70"/>
      <c r="FE32" s="107"/>
      <c r="FF32" s="70"/>
      <c r="FG32" s="75"/>
    </row>
    <row r="33" spans="1:163" ht="50.1" customHeight="1" x14ac:dyDescent="0.3">
      <c r="A33" s="28" t="s">
        <v>57</v>
      </c>
      <c r="B33" s="157" t="s">
        <v>89</v>
      </c>
      <c r="C33" s="192" t="str">
        <f>VLOOKUP(A33,Quest_eng_2018!A:C,3,FALSE)</f>
        <v>Does the enterprise have any rules on selecting and hiring the enterprise personnel? Were such rules made public?</v>
      </c>
      <c r="D33" s="26" t="s">
        <v>321</v>
      </c>
      <c r="E33" s="24" t="s">
        <v>156</v>
      </c>
      <c r="F33" s="24" t="s">
        <v>157</v>
      </c>
      <c r="G33" s="25">
        <v>1</v>
      </c>
      <c r="H33" s="24" t="s">
        <v>21</v>
      </c>
      <c r="I33" s="24" t="s">
        <v>22</v>
      </c>
      <c r="J33" s="24" t="s">
        <v>23</v>
      </c>
      <c r="K33" s="24" t="s">
        <v>24</v>
      </c>
      <c r="L33" s="24" t="s">
        <v>25</v>
      </c>
      <c r="M33" s="24" t="s">
        <v>26</v>
      </c>
      <c r="N33" s="24" t="s">
        <v>255</v>
      </c>
      <c r="O33" s="24" t="s">
        <v>255</v>
      </c>
      <c r="P33" s="24" t="s">
        <v>414</v>
      </c>
      <c r="Q33" s="24" t="s">
        <v>414</v>
      </c>
      <c r="R33" s="25">
        <v>1</v>
      </c>
      <c r="S33" s="24">
        <v>0</v>
      </c>
      <c r="T33" s="25">
        <f t="shared" si="0"/>
        <v>0.5</v>
      </c>
      <c r="U33" s="24" t="s">
        <v>255</v>
      </c>
      <c r="V33" s="24" t="s">
        <v>414</v>
      </c>
      <c r="W33" s="70" t="s">
        <v>23</v>
      </c>
      <c r="X33" s="44" t="s">
        <v>973</v>
      </c>
      <c r="Y33" s="70" t="s">
        <v>23</v>
      </c>
      <c r="Z33" s="58" t="s">
        <v>993</v>
      </c>
      <c r="AA33" s="70" t="s">
        <v>23</v>
      </c>
      <c r="AB33" s="67" t="s">
        <v>993</v>
      </c>
      <c r="AC33" s="70" t="s">
        <v>23</v>
      </c>
      <c r="AD33" s="75" t="s">
        <v>993</v>
      </c>
      <c r="AE33" s="70" t="s">
        <v>23</v>
      </c>
      <c r="AF33" s="75" t="s">
        <v>993</v>
      </c>
      <c r="AG33" s="70" t="s">
        <v>23</v>
      </c>
      <c r="AH33" s="75" t="s">
        <v>993</v>
      </c>
      <c r="AI33" s="70" t="s">
        <v>23</v>
      </c>
      <c r="AJ33" s="75" t="s">
        <v>996</v>
      </c>
      <c r="AK33" s="70" t="s">
        <v>23</v>
      </c>
      <c r="AL33" s="96" t="s">
        <v>996</v>
      </c>
      <c r="AM33" s="70" t="s">
        <v>23</v>
      </c>
      <c r="AN33" s="75" t="s">
        <v>996</v>
      </c>
      <c r="AO33" s="70" t="s">
        <v>23</v>
      </c>
      <c r="AP33" s="75" t="s">
        <v>996</v>
      </c>
      <c r="AQ33" s="70" t="s">
        <v>23</v>
      </c>
      <c r="AR33" s="75" t="s">
        <v>996</v>
      </c>
      <c r="AS33" s="70" t="s">
        <v>23</v>
      </c>
      <c r="AT33" s="75" t="s">
        <v>996</v>
      </c>
      <c r="AU33" s="70" t="s">
        <v>23</v>
      </c>
      <c r="AV33" s="87" t="s">
        <v>996</v>
      </c>
      <c r="AW33" s="70" t="s">
        <v>23</v>
      </c>
      <c r="AX33" s="97" t="s">
        <v>996</v>
      </c>
      <c r="AY33" s="70" t="s">
        <v>23</v>
      </c>
      <c r="AZ33" s="107" t="s">
        <v>996</v>
      </c>
      <c r="BA33" s="70" t="s">
        <v>23</v>
      </c>
      <c r="BB33" s="75" t="s">
        <v>996</v>
      </c>
      <c r="BC33" s="70" t="s">
        <v>23</v>
      </c>
      <c r="BD33" s="87" t="s">
        <v>996</v>
      </c>
      <c r="BE33" s="70" t="s">
        <v>23</v>
      </c>
      <c r="BF33" s="75" t="s">
        <v>996</v>
      </c>
      <c r="BG33" s="70" t="s">
        <v>23</v>
      </c>
      <c r="BH33" s="75" t="s">
        <v>996</v>
      </c>
      <c r="BI33" s="70" t="s">
        <v>23</v>
      </c>
      <c r="BJ33" s="75" t="s">
        <v>996</v>
      </c>
      <c r="BK33" s="70" t="s">
        <v>23</v>
      </c>
      <c r="BL33" s="75" t="s">
        <v>996</v>
      </c>
      <c r="BM33" s="70" t="s">
        <v>23</v>
      </c>
      <c r="BN33" s="75" t="s">
        <v>996</v>
      </c>
      <c r="BO33" s="70" t="s">
        <v>23</v>
      </c>
      <c r="BP33" s="75" t="s">
        <v>996</v>
      </c>
      <c r="BQ33" s="70" t="s">
        <v>23</v>
      </c>
      <c r="BR33" s="75" t="s">
        <v>996</v>
      </c>
      <c r="BS33" s="70" t="s">
        <v>23</v>
      </c>
      <c r="BT33" s="110" t="s">
        <v>996</v>
      </c>
      <c r="BU33" s="70" t="s">
        <v>23</v>
      </c>
      <c r="BV33" s="75" t="s">
        <v>996</v>
      </c>
      <c r="BW33" s="70" t="s">
        <v>23</v>
      </c>
      <c r="BX33" s="107" t="s">
        <v>996</v>
      </c>
      <c r="BY33" s="70" t="s">
        <v>23</v>
      </c>
      <c r="BZ33" s="111" t="s">
        <v>996</v>
      </c>
      <c r="CA33" s="70" t="s">
        <v>23</v>
      </c>
      <c r="CB33" s="75" t="s">
        <v>996</v>
      </c>
      <c r="CC33" s="70" t="s">
        <v>23</v>
      </c>
      <c r="CD33" s="44" t="s">
        <v>996</v>
      </c>
      <c r="CE33" s="70" t="s">
        <v>23</v>
      </c>
      <c r="CF33" s="58" t="s">
        <v>996</v>
      </c>
      <c r="CG33" s="70" t="s">
        <v>23</v>
      </c>
      <c r="CH33" s="75" t="s">
        <v>996</v>
      </c>
      <c r="CI33" s="70" t="s">
        <v>23</v>
      </c>
      <c r="CJ33" s="75" t="s">
        <v>996</v>
      </c>
      <c r="CK33" s="70" t="s">
        <v>23</v>
      </c>
      <c r="CL33" s="75" t="s">
        <v>996</v>
      </c>
      <c r="CM33" s="70" t="s">
        <v>23</v>
      </c>
      <c r="CN33" s="75" t="s">
        <v>996</v>
      </c>
      <c r="CO33" s="70" t="s">
        <v>23</v>
      </c>
      <c r="CP33" s="75" t="s">
        <v>996</v>
      </c>
      <c r="CQ33" s="70" t="s">
        <v>23</v>
      </c>
      <c r="CR33" s="75" t="s">
        <v>996</v>
      </c>
      <c r="CS33" s="70" t="s">
        <v>23</v>
      </c>
      <c r="CT33" s="75" t="s">
        <v>996</v>
      </c>
      <c r="CU33" s="70" t="s">
        <v>23</v>
      </c>
      <c r="CV33" s="75" t="s">
        <v>996</v>
      </c>
      <c r="CW33" s="70" t="s">
        <v>23</v>
      </c>
      <c r="CX33" s="75" t="s">
        <v>996</v>
      </c>
      <c r="CY33" s="70" t="s">
        <v>23</v>
      </c>
      <c r="CZ33" s="75" t="s">
        <v>996</v>
      </c>
      <c r="DA33" s="70" t="s">
        <v>23</v>
      </c>
      <c r="DB33" s="75" t="s">
        <v>996</v>
      </c>
      <c r="DC33" s="70" t="s">
        <v>23</v>
      </c>
      <c r="DD33" s="75" t="s">
        <v>996</v>
      </c>
      <c r="DE33" s="70" t="s">
        <v>23</v>
      </c>
      <c r="DF33" s="75" t="s">
        <v>996</v>
      </c>
      <c r="DG33" s="70" t="s">
        <v>23</v>
      </c>
      <c r="DH33" s="107" t="s">
        <v>996</v>
      </c>
      <c r="DI33" s="70" t="s">
        <v>23</v>
      </c>
      <c r="DJ33" s="107" t="s">
        <v>996</v>
      </c>
      <c r="DK33" s="70" t="s">
        <v>23</v>
      </c>
      <c r="DL33" s="75" t="s">
        <v>996</v>
      </c>
      <c r="DM33" s="70" t="s">
        <v>23</v>
      </c>
      <c r="DN33" s="107" t="s">
        <v>996</v>
      </c>
      <c r="DO33" s="70" t="s">
        <v>23</v>
      </c>
      <c r="DP33" s="107" t="s">
        <v>996</v>
      </c>
      <c r="DQ33" s="70" t="s">
        <v>23</v>
      </c>
      <c r="DR33" s="107" t="s">
        <v>996</v>
      </c>
      <c r="DS33" s="70" t="s">
        <v>23</v>
      </c>
      <c r="DT33" s="107" t="s">
        <v>996</v>
      </c>
      <c r="DU33" s="70" t="s">
        <v>23</v>
      </c>
      <c r="DV33" s="107" t="s">
        <v>996</v>
      </c>
      <c r="DW33" s="70" t="s">
        <v>23</v>
      </c>
      <c r="DX33" s="107" t="s">
        <v>996</v>
      </c>
      <c r="DY33" s="70" t="s">
        <v>23</v>
      </c>
      <c r="DZ33" s="75" t="s">
        <v>996</v>
      </c>
      <c r="EA33" s="70" t="s">
        <v>23</v>
      </c>
      <c r="EB33" s="107" t="s">
        <v>996</v>
      </c>
      <c r="EC33" s="70" t="s">
        <v>23</v>
      </c>
      <c r="ED33" s="75" t="s">
        <v>996</v>
      </c>
      <c r="EE33" s="70" t="s">
        <v>23</v>
      </c>
      <c r="EF33" s="75" t="s">
        <v>996</v>
      </c>
      <c r="EG33" s="70" t="s">
        <v>23</v>
      </c>
      <c r="EH33" s="75" t="s">
        <v>996</v>
      </c>
      <c r="EI33" s="70" t="s">
        <v>23</v>
      </c>
      <c r="EJ33" s="75" t="s">
        <v>996</v>
      </c>
      <c r="EK33" s="70" t="s">
        <v>23</v>
      </c>
      <c r="EL33" s="75" t="s">
        <v>996</v>
      </c>
      <c r="EM33" s="70" t="s">
        <v>23</v>
      </c>
      <c r="EN33" s="75" t="s">
        <v>996</v>
      </c>
      <c r="EO33" s="70" t="s">
        <v>23</v>
      </c>
      <c r="EP33" s="75" t="s">
        <v>996</v>
      </c>
      <c r="EQ33" s="70" t="s">
        <v>23</v>
      </c>
      <c r="ER33" s="75" t="s">
        <v>996</v>
      </c>
      <c r="ES33" s="70" t="s">
        <v>23</v>
      </c>
      <c r="ET33" s="75" t="s">
        <v>996</v>
      </c>
      <c r="EU33" s="70" t="s">
        <v>23</v>
      </c>
      <c r="EV33" s="75" t="s">
        <v>996</v>
      </c>
      <c r="EW33" s="70" t="s">
        <v>23</v>
      </c>
      <c r="EX33" s="75" t="s">
        <v>996</v>
      </c>
      <c r="EY33" s="70" t="s">
        <v>23</v>
      </c>
      <c r="EZ33" s="75" t="s">
        <v>996</v>
      </c>
      <c r="FA33" s="70"/>
      <c r="FB33" s="70"/>
      <c r="FC33" s="75"/>
      <c r="FD33" s="70"/>
      <c r="FE33" s="107"/>
      <c r="FF33" s="70"/>
      <c r="FG33" s="75"/>
    </row>
    <row r="34" spans="1:163" ht="50.1" customHeight="1" x14ac:dyDescent="0.3">
      <c r="A34" s="28" t="s">
        <v>58</v>
      </c>
      <c r="B34" s="157" t="s">
        <v>90</v>
      </c>
      <c r="C34" s="192" t="str">
        <f>VLOOKUP(A34,Quest_eng_2018!A:C,3,FALSE)</f>
        <v>Does the enterprise publish any job offers on its Web page and/or somewhere else?</v>
      </c>
      <c r="D34" s="26" t="s">
        <v>321</v>
      </c>
      <c r="E34" s="24" t="s">
        <v>158</v>
      </c>
      <c r="F34" s="24" t="s">
        <v>159</v>
      </c>
      <c r="G34" s="25">
        <v>1</v>
      </c>
      <c r="H34" s="24" t="s">
        <v>21</v>
      </c>
      <c r="I34" s="24" t="s">
        <v>22</v>
      </c>
      <c r="J34" s="24" t="s">
        <v>23</v>
      </c>
      <c r="K34" s="24" t="s">
        <v>24</v>
      </c>
      <c r="L34" s="24" t="s">
        <v>25</v>
      </c>
      <c r="M34" s="24" t="s">
        <v>26</v>
      </c>
      <c r="N34" s="24" t="s">
        <v>255</v>
      </c>
      <c r="O34" s="24" t="s">
        <v>255</v>
      </c>
      <c r="P34" s="24" t="s">
        <v>414</v>
      </c>
      <c r="Q34" s="24" t="s">
        <v>414</v>
      </c>
      <c r="R34" s="25">
        <v>1</v>
      </c>
      <c r="S34" s="24">
        <v>0</v>
      </c>
      <c r="T34" s="25">
        <f t="shared" si="0"/>
        <v>0.5</v>
      </c>
      <c r="U34" s="24" t="s">
        <v>255</v>
      </c>
      <c r="V34" s="24" t="s">
        <v>414</v>
      </c>
      <c r="W34" s="70" t="s">
        <v>23</v>
      </c>
      <c r="X34" s="42" t="s">
        <v>973</v>
      </c>
      <c r="Y34" s="70" t="s">
        <v>21</v>
      </c>
      <c r="Z34" s="59" t="s">
        <v>587</v>
      </c>
      <c r="AA34" s="70" t="s">
        <v>23</v>
      </c>
      <c r="AB34" s="67" t="s">
        <v>603</v>
      </c>
      <c r="AC34" s="70" t="s">
        <v>21</v>
      </c>
      <c r="AD34" s="82" t="s">
        <v>606</v>
      </c>
      <c r="AE34" s="70" t="s">
        <v>23</v>
      </c>
      <c r="AF34" s="87" t="s">
        <v>993</v>
      </c>
      <c r="AG34" s="70" t="s">
        <v>23</v>
      </c>
      <c r="AH34" s="41" t="s">
        <v>993</v>
      </c>
      <c r="AI34" s="70" t="s">
        <v>23</v>
      </c>
      <c r="AJ34" s="41" t="s">
        <v>996</v>
      </c>
      <c r="AK34" s="70" t="s">
        <v>23</v>
      </c>
      <c r="AL34" s="101" t="s">
        <v>996</v>
      </c>
      <c r="AM34" s="70" t="s">
        <v>23</v>
      </c>
      <c r="AN34" s="87" t="s">
        <v>996</v>
      </c>
      <c r="AO34" s="70" t="s">
        <v>23</v>
      </c>
      <c r="AP34" s="87" t="s">
        <v>996</v>
      </c>
      <c r="AQ34" s="70" t="s">
        <v>21</v>
      </c>
      <c r="AR34" s="75" t="s">
        <v>652</v>
      </c>
      <c r="AS34" s="70" t="s">
        <v>23</v>
      </c>
      <c r="AT34" s="75" t="s">
        <v>996</v>
      </c>
      <c r="AU34" s="70" t="s">
        <v>23</v>
      </c>
      <c r="AV34" s="87" t="s">
        <v>996</v>
      </c>
      <c r="AW34" s="70" t="s">
        <v>23</v>
      </c>
      <c r="AX34" s="97" t="s">
        <v>996</v>
      </c>
      <c r="AY34" s="70" t="s">
        <v>23</v>
      </c>
      <c r="AZ34" s="75" t="s">
        <v>996</v>
      </c>
      <c r="BA34" s="70" t="s">
        <v>21</v>
      </c>
      <c r="BB34" s="75" t="s">
        <v>670</v>
      </c>
      <c r="BC34" s="70" t="s">
        <v>23</v>
      </c>
      <c r="BD34" s="87" t="s">
        <v>996</v>
      </c>
      <c r="BE34" s="70" t="s">
        <v>23</v>
      </c>
      <c r="BF34" s="87" t="s">
        <v>996</v>
      </c>
      <c r="BG34" s="70" t="s">
        <v>23</v>
      </c>
      <c r="BH34" s="75" t="s">
        <v>996</v>
      </c>
      <c r="BI34" s="70" t="s">
        <v>23</v>
      </c>
      <c r="BJ34" s="87" t="s">
        <v>996</v>
      </c>
      <c r="BK34" s="70" t="s">
        <v>23</v>
      </c>
      <c r="BL34" s="75" t="s">
        <v>996</v>
      </c>
      <c r="BM34" s="70" t="s">
        <v>21</v>
      </c>
      <c r="BN34" s="87" t="s">
        <v>698</v>
      </c>
      <c r="BO34" s="70" t="s">
        <v>23</v>
      </c>
      <c r="BP34" s="41" t="s">
        <v>996</v>
      </c>
      <c r="BQ34" s="70" t="s">
        <v>623</v>
      </c>
      <c r="BR34" s="75" t="s">
        <v>997</v>
      </c>
      <c r="BS34" s="70" t="s">
        <v>23</v>
      </c>
      <c r="BT34" s="41" t="s">
        <v>996</v>
      </c>
      <c r="BU34" s="70" t="s">
        <v>21</v>
      </c>
      <c r="BV34" s="87" t="s">
        <v>743</v>
      </c>
      <c r="BW34" s="70" t="s">
        <v>23</v>
      </c>
      <c r="BX34" s="87" t="s">
        <v>996</v>
      </c>
      <c r="BY34" s="70" t="s">
        <v>23</v>
      </c>
      <c r="BZ34" s="97" t="s">
        <v>996</v>
      </c>
      <c r="CA34" s="70" t="s">
        <v>23</v>
      </c>
      <c r="CB34" s="75" t="s">
        <v>996</v>
      </c>
      <c r="CC34" s="70" t="s">
        <v>23</v>
      </c>
      <c r="CD34" s="43" t="s">
        <v>996</v>
      </c>
      <c r="CE34" s="70" t="s">
        <v>21</v>
      </c>
      <c r="CF34" s="121" t="s">
        <v>754</v>
      </c>
      <c r="CG34" s="70" t="s">
        <v>23</v>
      </c>
      <c r="CH34" s="75" t="s">
        <v>996</v>
      </c>
      <c r="CI34" s="70" t="s">
        <v>21</v>
      </c>
      <c r="CJ34" s="75" t="s">
        <v>774</v>
      </c>
      <c r="CK34" s="70" t="s">
        <v>23</v>
      </c>
      <c r="CL34" s="75" t="s">
        <v>996</v>
      </c>
      <c r="CM34" s="70" t="s">
        <v>23</v>
      </c>
      <c r="CN34" s="75" t="s">
        <v>996</v>
      </c>
      <c r="CO34" s="70" t="s">
        <v>21</v>
      </c>
      <c r="CP34" s="75" t="s">
        <v>788</v>
      </c>
      <c r="CQ34" s="70" t="s">
        <v>21</v>
      </c>
      <c r="CR34" s="75" t="s">
        <v>798</v>
      </c>
      <c r="CS34" s="70" t="s">
        <v>21</v>
      </c>
      <c r="CT34" s="75" t="s">
        <v>808</v>
      </c>
      <c r="CU34" s="70" t="s">
        <v>21</v>
      </c>
      <c r="CV34" s="75" t="s">
        <v>813</v>
      </c>
      <c r="CW34" s="70" t="s">
        <v>23</v>
      </c>
      <c r="CX34" s="75" t="s">
        <v>996</v>
      </c>
      <c r="CY34" s="70" t="s">
        <v>23</v>
      </c>
      <c r="CZ34" s="75" t="s">
        <v>996</v>
      </c>
      <c r="DA34" s="70" t="s">
        <v>23</v>
      </c>
      <c r="DB34" s="75" t="s">
        <v>996</v>
      </c>
      <c r="DC34" s="70" t="s">
        <v>23</v>
      </c>
      <c r="DD34" s="75" t="s">
        <v>996</v>
      </c>
      <c r="DE34" s="70" t="s">
        <v>21</v>
      </c>
      <c r="DF34" s="75" t="s">
        <v>845</v>
      </c>
      <c r="DG34" s="70" t="s">
        <v>23</v>
      </c>
      <c r="DH34" s="87" t="s">
        <v>996</v>
      </c>
      <c r="DI34" s="70" t="s">
        <v>23</v>
      </c>
      <c r="DJ34" s="75" t="s">
        <v>996</v>
      </c>
      <c r="DK34" s="70" t="s">
        <v>23</v>
      </c>
      <c r="DL34" s="75" t="s">
        <v>996</v>
      </c>
      <c r="DM34" s="70" t="s">
        <v>23</v>
      </c>
      <c r="DN34" s="75" t="s">
        <v>996</v>
      </c>
      <c r="DO34" s="70" t="s">
        <v>23</v>
      </c>
      <c r="DP34" s="75" t="s">
        <v>996</v>
      </c>
      <c r="DQ34" s="70" t="s">
        <v>23</v>
      </c>
      <c r="DR34" s="75" t="s">
        <v>996</v>
      </c>
      <c r="DS34" s="70" t="s">
        <v>23</v>
      </c>
      <c r="DT34" s="75" t="s">
        <v>996</v>
      </c>
      <c r="DU34" s="70" t="s">
        <v>23</v>
      </c>
      <c r="DV34" s="75" t="s">
        <v>996</v>
      </c>
      <c r="DW34" s="70" t="s">
        <v>23</v>
      </c>
      <c r="DX34" s="75" t="s">
        <v>996</v>
      </c>
      <c r="DY34" s="70" t="s">
        <v>21</v>
      </c>
      <c r="DZ34" s="75" t="s">
        <v>893</v>
      </c>
      <c r="EA34" s="70" t="s">
        <v>23</v>
      </c>
      <c r="EB34" s="75" t="s">
        <v>996</v>
      </c>
      <c r="EC34" s="70" t="s">
        <v>23</v>
      </c>
      <c r="ED34" s="75" t="s">
        <v>996</v>
      </c>
      <c r="EE34" s="70" t="s">
        <v>21</v>
      </c>
      <c r="EF34" s="75" t="s">
        <v>904</v>
      </c>
      <c r="EG34" s="70" t="s">
        <v>21</v>
      </c>
      <c r="EH34" s="75" t="s">
        <v>917</v>
      </c>
      <c r="EI34" s="70" t="s">
        <v>21</v>
      </c>
      <c r="EJ34" s="75" t="s">
        <v>921</v>
      </c>
      <c r="EK34" s="70" t="s">
        <v>23</v>
      </c>
      <c r="EL34" s="75" t="s">
        <v>996</v>
      </c>
      <c r="EM34" s="70" t="s">
        <v>23</v>
      </c>
      <c r="EN34" s="75" t="s">
        <v>996</v>
      </c>
      <c r="EO34" s="70" t="s">
        <v>23</v>
      </c>
      <c r="EP34" s="75" t="s">
        <v>996</v>
      </c>
      <c r="EQ34" s="70" t="s">
        <v>21</v>
      </c>
      <c r="ER34" s="75" t="s">
        <v>943</v>
      </c>
      <c r="ES34" s="70" t="s">
        <v>23</v>
      </c>
      <c r="ET34" s="75" t="s">
        <v>996</v>
      </c>
      <c r="EU34" s="70" t="s">
        <v>21</v>
      </c>
      <c r="EV34" s="75" t="s">
        <v>953</v>
      </c>
      <c r="EW34" s="70" t="s">
        <v>21</v>
      </c>
      <c r="EX34" s="75" t="s">
        <v>958</v>
      </c>
      <c r="EY34" s="70" t="s">
        <v>21</v>
      </c>
      <c r="EZ34" s="75" t="s">
        <v>963</v>
      </c>
      <c r="FA34" s="70"/>
      <c r="FB34" s="70"/>
      <c r="FC34" s="87"/>
      <c r="FD34" s="70"/>
      <c r="FE34" s="75"/>
      <c r="FF34" s="70"/>
      <c r="FG34" s="75"/>
    </row>
    <row r="35" spans="1:163" ht="50.1" customHeight="1" x14ac:dyDescent="0.3">
      <c r="A35" s="23" t="s">
        <v>59</v>
      </c>
      <c r="B35" s="157" t="s">
        <v>91</v>
      </c>
      <c r="C35" s="192" t="str">
        <f>VLOOKUP(A35,Quest_eng_2018!A:C,3,FALSE)</f>
        <v>Does the enterprise publish the selection procedure outcomes?</v>
      </c>
      <c r="D35" s="26" t="s">
        <v>321</v>
      </c>
      <c r="E35" s="24" t="s">
        <v>160</v>
      </c>
      <c r="F35" s="24" t="s">
        <v>161</v>
      </c>
      <c r="G35" s="25">
        <v>2</v>
      </c>
      <c r="H35" s="24" t="s">
        <v>21</v>
      </c>
      <c r="I35" s="24" t="s">
        <v>22</v>
      </c>
      <c r="J35" s="24" t="s">
        <v>23</v>
      </c>
      <c r="K35" s="24" t="s">
        <v>24</v>
      </c>
      <c r="L35" s="24" t="s">
        <v>25</v>
      </c>
      <c r="M35" s="24" t="s">
        <v>26</v>
      </c>
      <c r="N35" s="24" t="s">
        <v>255</v>
      </c>
      <c r="O35" s="24" t="s">
        <v>255</v>
      </c>
      <c r="P35" s="24" t="s">
        <v>414</v>
      </c>
      <c r="Q35" s="24" t="s">
        <v>414</v>
      </c>
      <c r="R35" s="25">
        <v>2</v>
      </c>
      <c r="S35" s="24">
        <v>0</v>
      </c>
      <c r="T35" s="25">
        <f t="shared" si="0"/>
        <v>1</v>
      </c>
      <c r="U35" s="24" t="s">
        <v>255</v>
      </c>
      <c r="V35" s="24" t="s">
        <v>414</v>
      </c>
      <c r="W35" s="70" t="s">
        <v>23</v>
      </c>
      <c r="X35" s="42" t="s">
        <v>973</v>
      </c>
      <c r="Y35" s="70" t="s">
        <v>23</v>
      </c>
      <c r="Z35" s="59" t="s">
        <v>993</v>
      </c>
      <c r="AA35" s="70" t="s">
        <v>23</v>
      </c>
      <c r="AB35" s="67" t="s">
        <v>993</v>
      </c>
      <c r="AC35" s="70" t="s">
        <v>23</v>
      </c>
      <c r="AD35" s="75" t="s">
        <v>993</v>
      </c>
      <c r="AE35" s="70" t="s">
        <v>23</v>
      </c>
      <c r="AF35" s="87" t="s">
        <v>993</v>
      </c>
      <c r="AG35" s="70" t="s">
        <v>23</v>
      </c>
      <c r="AH35" s="41" t="s">
        <v>993</v>
      </c>
      <c r="AI35" s="70" t="s">
        <v>23</v>
      </c>
      <c r="AJ35" s="41" t="s">
        <v>996</v>
      </c>
      <c r="AK35" s="70" t="s">
        <v>23</v>
      </c>
      <c r="AL35" s="97" t="s">
        <v>996</v>
      </c>
      <c r="AM35" s="70" t="s">
        <v>23</v>
      </c>
      <c r="AN35" s="87" t="s">
        <v>996</v>
      </c>
      <c r="AO35" s="70" t="s">
        <v>23</v>
      </c>
      <c r="AP35" s="82" t="s">
        <v>996</v>
      </c>
      <c r="AQ35" s="70" t="s">
        <v>23</v>
      </c>
      <c r="AR35" s="41" t="s">
        <v>996</v>
      </c>
      <c r="AS35" s="70" t="s">
        <v>23</v>
      </c>
      <c r="AT35" s="75" t="s">
        <v>996</v>
      </c>
      <c r="AU35" s="70" t="s">
        <v>23</v>
      </c>
      <c r="AV35" s="87" t="s">
        <v>996</v>
      </c>
      <c r="AW35" s="70" t="s">
        <v>23</v>
      </c>
      <c r="AX35" s="97" t="s">
        <v>996</v>
      </c>
      <c r="AY35" s="70" t="s">
        <v>23</v>
      </c>
      <c r="AZ35" s="75" t="s">
        <v>996</v>
      </c>
      <c r="BA35" s="70" t="s">
        <v>23</v>
      </c>
      <c r="BB35" s="75" t="s">
        <v>996</v>
      </c>
      <c r="BC35" s="70" t="s">
        <v>23</v>
      </c>
      <c r="BD35" s="75" t="s">
        <v>996</v>
      </c>
      <c r="BE35" s="70" t="s">
        <v>23</v>
      </c>
      <c r="BF35" s="75" t="s">
        <v>996</v>
      </c>
      <c r="BG35" s="70" t="s">
        <v>23</v>
      </c>
      <c r="BH35" s="75" t="s">
        <v>996</v>
      </c>
      <c r="BI35" s="70" t="s">
        <v>23</v>
      </c>
      <c r="BJ35" s="75" t="s">
        <v>996</v>
      </c>
      <c r="BK35" s="70" t="s">
        <v>23</v>
      </c>
      <c r="BL35" s="75" t="s">
        <v>996</v>
      </c>
      <c r="BM35" s="70" t="s">
        <v>23</v>
      </c>
      <c r="BN35" s="75" t="s">
        <v>996</v>
      </c>
      <c r="BO35" s="70" t="s">
        <v>23</v>
      </c>
      <c r="BP35" s="75" t="s">
        <v>996</v>
      </c>
      <c r="BQ35" s="70" t="s">
        <v>623</v>
      </c>
      <c r="BR35" s="75" t="s">
        <v>997</v>
      </c>
      <c r="BS35" s="70" t="s">
        <v>23</v>
      </c>
      <c r="BT35" s="75" t="s">
        <v>996</v>
      </c>
      <c r="BU35" s="70" t="s">
        <v>23</v>
      </c>
      <c r="BV35" s="87" t="s">
        <v>996</v>
      </c>
      <c r="BW35" s="70" t="s">
        <v>23</v>
      </c>
      <c r="BX35" s="87" t="s">
        <v>996</v>
      </c>
      <c r="BY35" s="70" t="s">
        <v>23</v>
      </c>
      <c r="BZ35" s="97" t="s">
        <v>996</v>
      </c>
      <c r="CA35" s="70" t="s">
        <v>23</v>
      </c>
      <c r="CB35" s="75" t="s">
        <v>996</v>
      </c>
      <c r="CC35" s="70" t="s">
        <v>23</v>
      </c>
      <c r="CD35" s="43" t="s">
        <v>996</v>
      </c>
      <c r="CE35" s="70" t="s">
        <v>23</v>
      </c>
      <c r="CF35" s="74" t="s">
        <v>996</v>
      </c>
      <c r="CG35" s="70" t="s">
        <v>23</v>
      </c>
      <c r="CH35" s="75" t="s">
        <v>996</v>
      </c>
      <c r="CI35" s="70" t="s">
        <v>23</v>
      </c>
      <c r="CJ35" s="75" t="s">
        <v>996</v>
      </c>
      <c r="CK35" s="70" t="s">
        <v>23</v>
      </c>
      <c r="CL35" s="75" t="s">
        <v>996</v>
      </c>
      <c r="CM35" s="70" t="s">
        <v>23</v>
      </c>
      <c r="CN35" s="87" t="s">
        <v>996</v>
      </c>
      <c r="CO35" s="70" t="s">
        <v>23</v>
      </c>
      <c r="CP35" s="75" t="s">
        <v>996</v>
      </c>
      <c r="CQ35" s="70" t="s">
        <v>23</v>
      </c>
      <c r="CR35" s="75" t="s">
        <v>996</v>
      </c>
      <c r="CS35" s="70" t="s">
        <v>23</v>
      </c>
      <c r="CT35" s="75" t="s">
        <v>996</v>
      </c>
      <c r="CU35" s="70" t="s">
        <v>23</v>
      </c>
      <c r="CV35" s="75" t="s">
        <v>996</v>
      </c>
      <c r="CW35" s="70" t="s">
        <v>23</v>
      </c>
      <c r="CX35" s="75" t="s">
        <v>996</v>
      </c>
      <c r="CY35" s="70" t="s">
        <v>23</v>
      </c>
      <c r="CZ35" s="75" t="s">
        <v>996</v>
      </c>
      <c r="DA35" s="70" t="s">
        <v>23</v>
      </c>
      <c r="DB35" s="75" t="s">
        <v>996</v>
      </c>
      <c r="DC35" s="70" t="s">
        <v>23</v>
      </c>
      <c r="DD35" s="75" t="s">
        <v>996</v>
      </c>
      <c r="DE35" s="70" t="s">
        <v>23</v>
      </c>
      <c r="DF35" s="87" t="s">
        <v>996</v>
      </c>
      <c r="DG35" s="70" t="s">
        <v>23</v>
      </c>
      <c r="DH35" s="75" t="s">
        <v>996</v>
      </c>
      <c r="DI35" s="70" t="s">
        <v>23</v>
      </c>
      <c r="DJ35" s="75" t="s">
        <v>996</v>
      </c>
      <c r="DK35" s="70" t="s">
        <v>23</v>
      </c>
      <c r="DL35" s="75" t="s">
        <v>996</v>
      </c>
      <c r="DM35" s="70" t="s">
        <v>23</v>
      </c>
      <c r="DN35" s="75" t="s">
        <v>996</v>
      </c>
      <c r="DO35" s="70" t="s">
        <v>23</v>
      </c>
      <c r="DP35" s="75" t="s">
        <v>996</v>
      </c>
      <c r="DQ35" s="70" t="s">
        <v>23</v>
      </c>
      <c r="DR35" s="75" t="s">
        <v>996</v>
      </c>
      <c r="DS35" s="70" t="s">
        <v>23</v>
      </c>
      <c r="DT35" s="75" t="s">
        <v>996</v>
      </c>
      <c r="DU35" s="70" t="s">
        <v>23</v>
      </c>
      <c r="DV35" s="75" t="s">
        <v>996</v>
      </c>
      <c r="DW35" s="70" t="s">
        <v>23</v>
      </c>
      <c r="DX35" s="75" t="s">
        <v>996</v>
      </c>
      <c r="DY35" s="70" t="s">
        <v>23</v>
      </c>
      <c r="DZ35" s="75" t="s">
        <v>996</v>
      </c>
      <c r="EA35" s="70" t="s">
        <v>23</v>
      </c>
      <c r="EB35" s="75" t="s">
        <v>996</v>
      </c>
      <c r="EC35" s="70" t="s">
        <v>23</v>
      </c>
      <c r="ED35" s="75" t="s">
        <v>996</v>
      </c>
      <c r="EE35" s="70" t="s">
        <v>23</v>
      </c>
      <c r="EF35" s="75" t="s">
        <v>996</v>
      </c>
      <c r="EG35" s="70" t="s">
        <v>23</v>
      </c>
      <c r="EH35" s="75" t="s">
        <v>996</v>
      </c>
      <c r="EI35" s="70" t="s">
        <v>23</v>
      </c>
      <c r="EJ35" s="75" t="s">
        <v>996</v>
      </c>
      <c r="EK35" s="70" t="s">
        <v>23</v>
      </c>
      <c r="EL35" s="75" t="s">
        <v>996</v>
      </c>
      <c r="EM35" s="70" t="s">
        <v>23</v>
      </c>
      <c r="EN35" s="75" t="s">
        <v>996</v>
      </c>
      <c r="EO35" s="70" t="s">
        <v>23</v>
      </c>
      <c r="EP35" s="75" t="s">
        <v>996</v>
      </c>
      <c r="EQ35" s="70" t="s">
        <v>23</v>
      </c>
      <c r="ER35" s="75" t="s">
        <v>996</v>
      </c>
      <c r="ES35" s="70" t="s">
        <v>23</v>
      </c>
      <c r="ET35" s="75" t="s">
        <v>996</v>
      </c>
      <c r="EU35" s="70" t="s">
        <v>23</v>
      </c>
      <c r="EV35" s="75" t="s">
        <v>996</v>
      </c>
      <c r="EW35" s="70" t="s">
        <v>23</v>
      </c>
      <c r="EX35" s="75" t="s">
        <v>996</v>
      </c>
      <c r="EY35" s="70" t="s">
        <v>23</v>
      </c>
      <c r="EZ35" s="75" t="s">
        <v>996</v>
      </c>
      <c r="FA35" s="70"/>
      <c r="FB35" s="70"/>
      <c r="FC35" s="75"/>
      <c r="FD35" s="70"/>
      <c r="FE35" s="75"/>
      <c r="FF35" s="70"/>
      <c r="FG35" s="75"/>
    </row>
    <row r="36" spans="1:163" ht="50.1" customHeight="1" x14ac:dyDescent="0.3">
      <c r="A36" s="13" t="s">
        <v>60</v>
      </c>
      <c r="B36" s="162" t="s">
        <v>92</v>
      </c>
      <c r="C36" s="193" t="str">
        <f>VLOOKUP(A36,Quest_eng_2018!A:C,3,FALSE)</f>
        <v>Does the enterprise has a mechanism in place to report non-ethical behaviours and corruption acts (hot-line, online form, etc.)?</v>
      </c>
      <c r="D36" s="8" t="s">
        <v>322</v>
      </c>
      <c r="E36" s="1" t="s">
        <v>162</v>
      </c>
      <c r="F36" s="1" t="s">
        <v>163</v>
      </c>
      <c r="G36" s="9">
        <v>2</v>
      </c>
      <c r="H36" s="1" t="s">
        <v>21</v>
      </c>
      <c r="I36" s="1" t="s">
        <v>22</v>
      </c>
      <c r="J36" s="1" t="s">
        <v>23</v>
      </c>
      <c r="K36" s="1" t="s">
        <v>24</v>
      </c>
      <c r="L36" s="1" t="s">
        <v>25</v>
      </c>
      <c r="M36" s="1" t="s">
        <v>26</v>
      </c>
      <c r="N36" s="1" t="s">
        <v>255</v>
      </c>
      <c r="O36" s="1" t="s">
        <v>255</v>
      </c>
      <c r="P36" s="1" t="s">
        <v>414</v>
      </c>
      <c r="Q36" s="1" t="s">
        <v>414</v>
      </c>
      <c r="R36" s="9">
        <v>2</v>
      </c>
      <c r="S36" s="1">
        <v>0</v>
      </c>
      <c r="T36" s="9">
        <f t="shared" si="0"/>
        <v>1</v>
      </c>
      <c r="U36" s="1" t="s">
        <v>255</v>
      </c>
      <c r="V36" s="1" t="s">
        <v>414</v>
      </c>
      <c r="W36" s="70" t="s">
        <v>23</v>
      </c>
      <c r="X36" s="45" t="s">
        <v>973</v>
      </c>
      <c r="Y36" s="70" t="s">
        <v>23</v>
      </c>
      <c r="Z36" s="60" t="s">
        <v>993</v>
      </c>
      <c r="AA36" s="70" t="s">
        <v>23</v>
      </c>
      <c r="AB36" s="68" t="s">
        <v>993</v>
      </c>
      <c r="AC36" s="70" t="s">
        <v>21</v>
      </c>
      <c r="AD36" s="88" t="s">
        <v>607</v>
      </c>
      <c r="AE36" s="70" t="s">
        <v>23</v>
      </c>
      <c r="AF36" s="89" t="s">
        <v>993</v>
      </c>
      <c r="AG36" s="70" t="s">
        <v>23</v>
      </c>
      <c r="AH36" s="89" t="s">
        <v>993</v>
      </c>
      <c r="AI36" s="70" t="s">
        <v>23</v>
      </c>
      <c r="AJ36" s="104" t="s">
        <v>996</v>
      </c>
      <c r="AK36" s="70" t="s">
        <v>23</v>
      </c>
      <c r="AL36" s="98" t="s">
        <v>996</v>
      </c>
      <c r="AM36" s="70" t="s">
        <v>21</v>
      </c>
      <c r="AN36" s="89" t="s">
        <v>626</v>
      </c>
      <c r="AO36" s="70" t="s">
        <v>23</v>
      </c>
      <c r="AP36" s="88" t="s">
        <v>996</v>
      </c>
      <c r="AQ36" s="70" t="s">
        <v>21</v>
      </c>
      <c r="AR36" s="88" t="s">
        <v>647</v>
      </c>
      <c r="AS36" s="70" t="s">
        <v>23</v>
      </c>
      <c r="AT36" s="88" t="s">
        <v>996</v>
      </c>
      <c r="AU36" s="70" t="s">
        <v>23</v>
      </c>
      <c r="AV36" s="89" t="s">
        <v>996</v>
      </c>
      <c r="AW36" s="70" t="s">
        <v>23</v>
      </c>
      <c r="AX36" s="98" t="s">
        <v>996</v>
      </c>
      <c r="AY36" s="70" t="s">
        <v>23</v>
      </c>
      <c r="AZ36" s="89" t="s">
        <v>996</v>
      </c>
      <c r="BA36" s="70" t="s">
        <v>23</v>
      </c>
      <c r="BB36" s="89" t="s">
        <v>996</v>
      </c>
      <c r="BC36" s="70" t="s">
        <v>23</v>
      </c>
      <c r="BD36" s="88" t="s">
        <v>996</v>
      </c>
      <c r="BE36" s="70" t="s">
        <v>23</v>
      </c>
      <c r="BF36" s="88" t="s">
        <v>996</v>
      </c>
      <c r="BG36" s="70" t="s">
        <v>23</v>
      </c>
      <c r="BH36" s="124" t="s">
        <v>996</v>
      </c>
      <c r="BI36" s="70" t="s">
        <v>23</v>
      </c>
      <c r="BJ36" s="88" t="s">
        <v>996</v>
      </c>
      <c r="BK36" s="70" t="s">
        <v>23</v>
      </c>
      <c r="BL36" s="89" t="s">
        <v>996</v>
      </c>
      <c r="BM36" s="70" t="s">
        <v>21</v>
      </c>
      <c r="BN36" s="89" t="s">
        <v>694</v>
      </c>
      <c r="BO36" s="70" t="s">
        <v>21</v>
      </c>
      <c r="BP36" s="104" t="s">
        <v>708</v>
      </c>
      <c r="BQ36" s="70" t="s">
        <v>23</v>
      </c>
      <c r="BR36" s="88" t="s">
        <v>996</v>
      </c>
      <c r="BS36" s="70" t="s">
        <v>23</v>
      </c>
      <c r="BT36" s="104" t="s">
        <v>996</v>
      </c>
      <c r="BU36" s="70" t="s">
        <v>23</v>
      </c>
      <c r="BV36" s="89" t="s">
        <v>996</v>
      </c>
      <c r="BW36" s="70" t="s">
        <v>23</v>
      </c>
      <c r="BX36" s="89" t="s">
        <v>996</v>
      </c>
      <c r="BY36" s="70" t="s">
        <v>23</v>
      </c>
      <c r="BZ36" s="98" t="s">
        <v>996</v>
      </c>
      <c r="CA36" s="70" t="s">
        <v>23</v>
      </c>
      <c r="CB36" s="88" t="s">
        <v>996</v>
      </c>
      <c r="CC36" s="70" t="s">
        <v>23</v>
      </c>
      <c r="CD36" s="45" t="s">
        <v>996</v>
      </c>
      <c r="CE36" s="70" t="s">
        <v>23</v>
      </c>
      <c r="CF36" s="122" t="s">
        <v>996</v>
      </c>
      <c r="CG36" s="70" t="s">
        <v>23</v>
      </c>
      <c r="CH36" s="88" t="s">
        <v>996</v>
      </c>
      <c r="CI36" s="70" t="s">
        <v>23</v>
      </c>
      <c r="CJ36" s="88" t="s">
        <v>996</v>
      </c>
      <c r="CK36" s="70" t="s">
        <v>23</v>
      </c>
      <c r="CL36" s="88" t="s">
        <v>996</v>
      </c>
      <c r="CM36" s="70" t="s">
        <v>23</v>
      </c>
      <c r="CN36" s="89" t="s">
        <v>996</v>
      </c>
      <c r="CO36" s="70" t="s">
        <v>23</v>
      </c>
      <c r="CP36" s="88" t="s">
        <v>996</v>
      </c>
      <c r="CQ36" s="70" t="s">
        <v>23</v>
      </c>
      <c r="CR36" s="88" t="s">
        <v>996</v>
      </c>
      <c r="CS36" s="70" t="s">
        <v>23</v>
      </c>
      <c r="CT36" s="88" t="s">
        <v>996</v>
      </c>
      <c r="CU36" s="70" t="s">
        <v>23</v>
      </c>
      <c r="CV36" s="88" t="s">
        <v>996</v>
      </c>
      <c r="CW36" s="70" t="s">
        <v>23</v>
      </c>
      <c r="CX36" s="88" t="s">
        <v>996</v>
      </c>
      <c r="CY36" s="70" t="s">
        <v>23</v>
      </c>
      <c r="CZ36" s="88" t="s">
        <v>996</v>
      </c>
      <c r="DA36" s="70" t="s">
        <v>23</v>
      </c>
      <c r="DB36" s="88" t="s">
        <v>996</v>
      </c>
      <c r="DC36" s="70" t="s">
        <v>23</v>
      </c>
      <c r="DD36" s="88" t="s">
        <v>996</v>
      </c>
      <c r="DE36" s="70" t="s">
        <v>23</v>
      </c>
      <c r="DF36" s="88" t="s">
        <v>996</v>
      </c>
      <c r="DG36" s="70" t="s">
        <v>23</v>
      </c>
      <c r="DH36" s="88" t="s">
        <v>996</v>
      </c>
      <c r="DI36" s="70" t="s">
        <v>23</v>
      </c>
      <c r="DJ36" s="88" t="s">
        <v>996</v>
      </c>
      <c r="DK36" s="70" t="s">
        <v>23</v>
      </c>
      <c r="DL36" s="88" t="s">
        <v>996</v>
      </c>
      <c r="DM36" s="70" t="s">
        <v>23</v>
      </c>
      <c r="DN36" s="88" t="s">
        <v>996</v>
      </c>
      <c r="DO36" s="70" t="s">
        <v>23</v>
      </c>
      <c r="DP36" s="88" t="s">
        <v>996</v>
      </c>
      <c r="DQ36" s="70" t="s">
        <v>23</v>
      </c>
      <c r="DR36" s="88" t="s">
        <v>996</v>
      </c>
      <c r="DS36" s="70" t="s">
        <v>23</v>
      </c>
      <c r="DT36" s="88" t="s">
        <v>996</v>
      </c>
      <c r="DU36" s="70" t="s">
        <v>23</v>
      </c>
      <c r="DV36" s="88" t="s">
        <v>996</v>
      </c>
      <c r="DW36" s="70" t="s">
        <v>23</v>
      </c>
      <c r="DX36" s="88" t="s">
        <v>996</v>
      </c>
      <c r="DY36" s="70" t="s">
        <v>23</v>
      </c>
      <c r="DZ36" s="88" t="s">
        <v>996</v>
      </c>
      <c r="EA36" s="70" t="s">
        <v>23</v>
      </c>
      <c r="EB36" s="88" t="s">
        <v>996</v>
      </c>
      <c r="EC36" s="70" t="s">
        <v>23</v>
      </c>
      <c r="ED36" s="88" t="s">
        <v>996</v>
      </c>
      <c r="EE36" s="70" t="s">
        <v>23</v>
      </c>
      <c r="EF36" s="88" t="s">
        <v>996</v>
      </c>
      <c r="EG36" s="70" t="s">
        <v>21</v>
      </c>
      <c r="EH36" s="88" t="s">
        <v>918</v>
      </c>
      <c r="EI36" s="70" t="s">
        <v>23</v>
      </c>
      <c r="EJ36" s="88" t="s">
        <v>996</v>
      </c>
      <c r="EK36" s="70" t="s">
        <v>23</v>
      </c>
      <c r="EL36" s="88" t="s">
        <v>996</v>
      </c>
      <c r="EM36" s="70" t="s">
        <v>23</v>
      </c>
      <c r="EN36" s="88" t="s">
        <v>996</v>
      </c>
      <c r="EO36" s="70" t="s">
        <v>23</v>
      </c>
      <c r="EP36" s="88" t="s">
        <v>996</v>
      </c>
      <c r="EQ36" s="70" t="s">
        <v>23</v>
      </c>
      <c r="ER36" s="88" t="s">
        <v>996</v>
      </c>
      <c r="ES36" s="70" t="s">
        <v>23</v>
      </c>
      <c r="ET36" s="88" t="s">
        <v>996</v>
      </c>
      <c r="EU36" s="70" t="s">
        <v>23</v>
      </c>
      <c r="EV36" s="88" t="s">
        <v>996</v>
      </c>
      <c r="EW36" s="70" t="s">
        <v>23</v>
      </c>
      <c r="EX36" s="88" t="s">
        <v>996</v>
      </c>
      <c r="EY36" s="70" t="s">
        <v>21</v>
      </c>
      <c r="EZ36" s="88" t="s">
        <v>967</v>
      </c>
      <c r="FA36" s="70"/>
      <c r="FB36" s="70"/>
      <c r="FC36" s="88"/>
      <c r="FD36" s="70"/>
      <c r="FE36" s="88"/>
      <c r="FF36" s="70"/>
      <c r="FG36" s="88"/>
    </row>
    <row r="37" spans="1:163" ht="50.1" customHeight="1" x14ac:dyDescent="0.35">
      <c r="A37" s="13" t="s">
        <v>61</v>
      </c>
      <c r="B37" s="162" t="s">
        <v>93</v>
      </c>
      <c r="C37" s="193" t="str">
        <f>VLOOKUP(A37,Quest_eng_2018!A:C,3,FALSE)</f>
        <v>Has the enterprise developed and published an Ethics Code for its employees?</v>
      </c>
      <c r="D37" s="8" t="s">
        <v>322</v>
      </c>
      <c r="E37" s="1" t="s">
        <v>164</v>
      </c>
      <c r="F37" s="1" t="s">
        <v>165</v>
      </c>
      <c r="G37" s="9">
        <v>2</v>
      </c>
      <c r="H37" s="1" t="s">
        <v>21</v>
      </c>
      <c r="I37" s="1" t="s">
        <v>22</v>
      </c>
      <c r="J37" s="1" t="s">
        <v>23</v>
      </c>
      <c r="K37" s="1" t="s">
        <v>24</v>
      </c>
      <c r="L37" s="1" t="s">
        <v>25</v>
      </c>
      <c r="M37" s="1" t="s">
        <v>26</v>
      </c>
      <c r="N37" s="1" t="s">
        <v>255</v>
      </c>
      <c r="O37" s="1" t="s">
        <v>255</v>
      </c>
      <c r="P37" s="1" t="s">
        <v>414</v>
      </c>
      <c r="Q37" s="1" t="s">
        <v>414</v>
      </c>
      <c r="R37" s="9">
        <v>2</v>
      </c>
      <c r="S37" s="1">
        <v>0</v>
      </c>
      <c r="T37" s="9">
        <f t="shared" si="0"/>
        <v>1</v>
      </c>
      <c r="U37" s="1" t="s">
        <v>255</v>
      </c>
      <c r="V37" s="1" t="s">
        <v>414</v>
      </c>
      <c r="W37" s="70" t="s">
        <v>23</v>
      </c>
      <c r="X37" s="46" t="s">
        <v>973</v>
      </c>
      <c r="Y37" s="70" t="s">
        <v>23</v>
      </c>
      <c r="Z37" s="61" t="s">
        <v>993</v>
      </c>
      <c r="AA37" s="70" t="s">
        <v>23</v>
      </c>
      <c r="AB37" s="68" t="s">
        <v>993</v>
      </c>
      <c r="AC37" s="70" t="s">
        <v>23</v>
      </c>
      <c r="AD37" s="89" t="s">
        <v>993</v>
      </c>
      <c r="AE37" s="70" t="s">
        <v>23</v>
      </c>
      <c r="AF37" s="88" t="s">
        <v>993</v>
      </c>
      <c r="AG37" s="70" t="s">
        <v>23</v>
      </c>
      <c r="AH37" s="89" t="s">
        <v>993</v>
      </c>
      <c r="AI37" s="70" t="s">
        <v>23</v>
      </c>
      <c r="AJ37" s="104" t="s">
        <v>996</v>
      </c>
      <c r="AK37" s="70" t="s">
        <v>21</v>
      </c>
      <c r="AL37" s="98" t="s">
        <v>624</v>
      </c>
      <c r="AM37" s="70" t="s">
        <v>21</v>
      </c>
      <c r="AN37" s="89" t="s">
        <v>970</v>
      </c>
      <c r="AO37" s="70" t="s">
        <v>21</v>
      </c>
      <c r="AP37" s="88" t="s">
        <v>642</v>
      </c>
      <c r="AQ37" s="70" t="s">
        <v>25</v>
      </c>
      <c r="AR37" s="88" t="s">
        <v>651</v>
      </c>
      <c r="AS37" s="70" t="s">
        <v>23</v>
      </c>
      <c r="AT37" s="88" t="s">
        <v>996</v>
      </c>
      <c r="AU37" s="70" t="s">
        <v>23</v>
      </c>
      <c r="AV37" s="88" t="s">
        <v>996</v>
      </c>
      <c r="AW37" s="70" t="s">
        <v>21</v>
      </c>
      <c r="AX37" s="99" t="s">
        <v>642</v>
      </c>
      <c r="AY37" s="70" t="s">
        <v>23</v>
      </c>
      <c r="AZ37" s="88" t="s">
        <v>996</v>
      </c>
      <c r="BA37" s="70" t="s">
        <v>23</v>
      </c>
      <c r="BB37" s="88" t="s">
        <v>996</v>
      </c>
      <c r="BC37" s="70" t="s">
        <v>23</v>
      </c>
      <c r="BD37" s="89" t="s">
        <v>996</v>
      </c>
      <c r="BE37" s="70" t="s">
        <v>23</v>
      </c>
      <c r="BF37" s="88" t="s">
        <v>996</v>
      </c>
      <c r="BG37" s="70" t="s">
        <v>23</v>
      </c>
      <c r="BH37" s="104" t="s">
        <v>996</v>
      </c>
      <c r="BI37" s="70" t="s">
        <v>23</v>
      </c>
      <c r="BJ37" s="89" t="s">
        <v>996</v>
      </c>
      <c r="BK37" s="70" t="s">
        <v>23</v>
      </c>
      <c r="BL37" s="89" t="s">
        <v>996</v>
      </c>
      <c r="BM37" s="70" t="s">
        <v>21</v>
      </c>
      <c r="BN37" s="88" t="s">
        <v>642</v>
      </c>
      <c r="BO37" s="70" t="s">
        <v>23</v>
      </c>
      <c r="BP37" s="104" t="s">
        <v>996</v>
      </c>
      <c r="BQ37" s="70" t="s">
        <v>21</v>
      </c>
      <c r="BR37" s="88" t="s">
        <v>724</v>
      </c>
      <c r="BS37" s="70" t="s">
        <v>23</v>
      </c>
      <c r="BT37" s="104" t="s">
        <v>996</v>
      </c>
      <c r="BU37" s="70" t="s">
        <v>23</v>
      </c>
      <c r="BV37" s="88" t="s">
        <v>996</v>
      </c>
      <c r="BW37" s="70" t="s">
        <v>23</v>
      </c>
      <c r="BX37" s="89" t="s">
        <v>996</v>
      </c>
      <c r="BY37" s="70" t="s">
        <v>23</v>
      </c>
      <c r="BZ37" s="98" t="s">
        <v>996</v>
      </c>
      <c r="CA37" s="70" t="s">
        <v>23</v>
      </c>
      <c r="CB37" s="88" t="s">
        <v>996</v>
      </c>
      <c r="CC37" s="70" t="s">
        <v>23</v>
      </c>
      <c r="CD37" s="114" t="s">
        <v>996</v>
      </c>
      <c r="CE37" s="70" t="s">
        <v>21</v>
      </c>
      <c r="CF37" s="123" t="s">
        <v>756</v>
      </c>
      <c r="CG37" s="70" t="s">
        <v>23</v>
      </c>
      <c r="CH37" s="88" t="s">
        <v>996</v>
      </c>
      <c r="CI37" s="70" t="s">
        <v>23</v>
      </c>
      <c r="CJ37" s="89" t="s">
        <v>996</v>
      </c>
      <c r="CK37" s="70" t="s">
        <v>23</v>
      </c>
      <c r="CL37" s="88" t="s">
        <v>996</v>
      </c>
      <c r="CM37" s="70" t="s">
        <v>23</v>
      </c>
      <c r="CN37" s="89" t="s">
        <v>996</v>
      </c>
      <c r="CO37" s="70" t="s">
        <v>21</v>
      </c>
      <c r="CP37" s="88" t="s">
        <v>791</v>
      </c>
      <c r="CQ37" s="70" t="s">
        <v>23</v>
      </c>
      <c r="CR37" s="89" t="s">
        <v>996</v>
      </c>
      <c r="CS37" s="70" t="s">
        <v>21</v>
      </c>
      <c r="CT37" s="89" t="s">
        <v>800</v>
      </c>
      <c r="CU37" s="70" t="s">
        <v>23</v>
      </c>
      <c r="CV37" s="89" t="s">
        <v>996</v>
      </c>
      <c r="CW37" s="70" t="s">
        <v>23</v>
      </c>
      <c r="CX37" s="88" t="s">
        <v>996</v>
      </c>
      <c r="CY37" s="70" t="s">
        <v>23</v>
      </c>
      <c r="CZ37" s="88" t="s">
        <v>996</v>
      </c>
      <c r="DA37" s="70" t="s">
        <v>23</v>
      </c>
      <c r="DB37" s="126" t="s">
        <v>996</v>
      </c>
      <c r="DC37" s="70" t="s">
        <v>21</v>
      </c>
      <c r="DD37" s="88" t="s">
        <v>642</v>
      </c>
      <c r="DE37" s="70" t="s">
        <v>23</v>
      </c>
      <c r="DF37" s="88" t="s">
        <v>996</v>
      </c>
      <c r="DG37" s="70" t="s">
        <v>23</v>
      </c>
      <c r="DH37" s="88" t="s">
        <v>996</v>
      </c>
      <c r="DI37" s="70" t="s">
        <v>23</v>
      </c>
      <c r="DJ37" s="88" t="s">
        <v>996</v>
      </c>
      <c r="DK37" s="70" t="s">
        <v>23</v>
      </c>
      <c r="DL37" s="88" t="s">
        <v>996</v>
      </c>
      <c r="DM37" s="70" t="s">
        <v>23</v>
      </c>
      <c r="DN37" s="88" t="s">
        <v>996</v>
      </c>
      <c r="DO37" s="70" t="s">
        <v>23</v>
      </c>
      <c r="DP37" s="88" t="s">
        <v>996</v>
      </c>
      <c r="DQ37" s="70" t="s">
        <v>23</v>
      </c>
      <c r="DR37" s="88" t="s">
        <v>996</v>
      </c>
      <c r="DS37" s="70" t="s">
        <v>23</v>
      </c>
      <c r="DT37" s="88" t="s">
        <v>996</v>
      </c>
      <c r="DU37" s="70" t="s">
        <v>23</v>
      </c>
      <c r="DV37" s="88" t="s">
        <v>996</v>
      </c>
      <c r="DW37" s="70" t="s">
        <v>23</v>
      </c>
      <c r="DX37" s="88" t="s">
        <v>996</v>
      </c>
      <c r="DY37" s="70" t="s">
        <v>23</v>
      </c>
      <c r="DZ37" s="88" t="s">
        <v>996</v>
      </c>
      <c r="EA37" s="70" t="s">
        <v>23</v>
      </c>
      <c r="EB37" s="88" t="s">
        <v>996</v>
      </c>
      <c r="EC37" s="70" t="s">
        <v>23</v>
      </c>
      <c r="ED37" s="88" t="s">
        <v>996</v>
      </c>
      <c r="EE37" s="70" t="s">
        <v>23</v>
      </c>
      <c r="EF37" s="88" t="s">
        <v>996</v>
      </c>
      <c r="EG37" s="70" t="s">
        <v>23</v>
      </c>
      <c r="EH37" s="88" t="s">
        <v>996</v>
      </c>
      <c r="EI37" s="70" t="s">
        <v>21</v>
      </c>
      <c r="EJ37" s="88" t="s">
        <v>927</v>
      </c>
      <c r="EK37" s="70" t="s">
        <v>23</v>
      </c>
      <c r="EL37" s="88" t="s">
        <v>996</v>
      </c>
      <c r="EM37" s="70" t="s">
        <v>23</v>
      </c>
      <c r="EN37" s="88" t="s">
        <v>996</v>
      </c>
      <c r="EO37" s="70" t="s">
        <v>23</v>
      </c>
      <c r="EP37" s="88" t="s">
        <v>996</v>
      </c>
      <c r="EQ37" s="70" t="s">
        <v>23</v>
      </c>
      <c r="ER37" s="88" t="s">
        <v>996</v>
      </c>
      <c r="ES37" s="70" t="s">
        <v>23</v>
      </c>
      <c r="ET37" s="88" t="s">
        <v>996</v>
      </c>
      <c r="EU37" s="70" t="s">
        <v>23</v>
      </c>
      <c r="EV37" s="88" t="s">
        <v>996</v>
      </c>
      <c r="EW37" s="70" t="s">
        <v>23</v>
      </c>
      <c r="EX37" s="88" t="s">
        <v>996</v>
      </c>
      <c r="EY37" s="70" t="s">
        <v>23</v>
      </c>
      <c r="EZ37" s="88" t="s">
        <v>996</v>
      </c>
      <c r="FA37" s="70"/>
      <c r="FB37" s="70"/>
      <c r="FC37" s="88"/>
      <c r="FD37" s="70"/>
      <c r="FE37" s="88"/>
      <c r="FF37" s="70"/>
      <c r="FG37" s="88"/>
    </row>
    <row r="38" spans="1:163" ht="50.1" customHeight="1" x14ac:dyDescent="0.3">
      <c r="A38" s="13" t="s">
        <v>62</v>
      </c>
      <c r="B38" s="162" t="s">
        <v>94</v>
      </c>
      <c r="C38" s="193" t="str">
        <f>VLOOKUP(A38,Quest_eng_2018!A:C,3,FALSE)</f>
        <v>Has the enterprise developed and implemented a Corporate Governance Code (standards)?</v>
      </c>
      <c r="D38" s="8" t="s">
        <v>322</v>
      </c>
      <c r="E38" s="1" t="s">
        <v>166</v>
      </c>
      <c r="F38" s="1" t="s">
        <v>167</v>
      </c>
      <c r="G38" s="9">
        <v>2</v>
      </c>
      <c r="H38" s="1" t="s">
        <v>21</v>
      </c>
      <c r="I38" s="1" t="s">
        <v>22</v>
      </c>
      <c r="J38" s="1" t="s">
        <v>23</v>
      </c>
      <c r="K38" s="1" t="s">
        <v>24</v>
      </c>
      <c r="L38" s="1" t="s">
        <v>25</v>
      </c>
      <c r="M38" s="1" t="s">
        <v>26</v>
      </c>
      <c r="N38" s="1" t="s">
        <v>255</v>
      </c>
      <c r="O38" s="1" t="s">
        <v>255</v>
      </c>
      <c r="P38" s="1" t="s">
        <v>414</v>
      </c>
      <c r="Q38" s="1" t="s">
        <v>414</v>
      </c>
      <c r="R38" s="9">
        <v>2</v>
      </c>
      <c r="S38" s="1">
        <v>0</v>
      </c>
      <c r="T38" s="9">
        <f t="shared" si="0"/>
        <v>1</v>
      </c>
      <c r="U38" s="1" t="s">
        <v>255</v>
      </c>
      <c r="V38" s="1" t="s">
        <v>414</v>
      </c>
      <c r="W38" s="70" t="s">
        <v>23</v>
      </c>
      <c r="X38" s="47" t="s">
        <v>973</v>
      </c>
      <c r="Y38" s="70" t="s">
        <v>21</v>
      </c>
      <c r="Z38" s="62" t="s">
        <v>588</v>
      </c>
      <c r="AA38" s="70" t="s">
        <v>23</v>
      </c>
      <c r="AB38" s="68" t="s">
        <v>993</v>
      </c>
      <c r="AC38" s="70" t="s">
        <v>23</v>
      </c>
      <c r="AD38" s="89" t="s">
        <v>993</v>
      </c>
      <c r="AE38" s="70" t="s">
        <v>23</v>
      </c>
      <c r="AF38" s="88" t="s">
        <v>993</v>
      </c>
      <c r="AG38" s="70" t="s">
        <v>23</v>
      </c>
      <c r="AH38" s="88" t="s">
        <v>993</v>
      </c>
      <c r="AI38" s="70" t="s">
        <v>23</v>
      </c>
      <c r="AJ38" s="104" t="s">
        <v>996</v>
      </c>
      <c r="AK38" s="70" t="s">
        <v>23</v>
      </c>
      <c r="AL38" s="98" t="s">
        <v>996</v>
      </c>
      <c r="AM38" s="70" t="s">
        <v>23</v>
      </c>
      <c r="AN38" s="89" t="s">
        <v>996</v>
      </c>
      <c r="AO38" s="70" t="s">
        <v>23</v>
      </c>
      <c r="AP38" s="88" t="s">
        <v>996</v>
      </c>
      <c r="AQ38" s="70" t="s">
        <v>23</v>
      </c>
      <c r="AR38" s="88" t="s">
        <v>996</v>
      </c>
      <c r="AS38" s="70" t="s">
        <v>23</v>
      </c>
      <c r="AT38" s="89" t="s">
        <v>996</v>
      </c>
      <c r="AU38" s="70" t="s">
        <v>23</v>
      </c>
      <c r="AV38" s="89" t="s">
        <v>996</v>
      </c>
      <c r="AW38" s="70" t="s">
        <v>23</v>
      </c>
      <c r="AX38" s="98" t="s">
        <v>996</v>
      </c>
      <c r="AY38" s="70" t="s">
        <v>23</v>
      </c>
      <c r="AZ38" s="89" t="s">
        <v>996</v>
      </c>
      <c r="BA38" s="70" t="s">
        <v>23</v>
      </c>
      <c r="BB38" s="88" t="s">
        <v>996</v>
      </c>
      <c r="BC38" s="70" t="s">
        <v>23</v>
      </c>
      <c r="BD38" s="89" t="s">
        <v>996</v>
      </c>
      <c r="BE38" s="70" t="s">
        <v>23</v>
      </c>
      <c r="BF38" s="89" t="s">
        <v>996</v>
      </c>
      <c r="BG38" s="70" t="s">
        <v>23</v>
      </c>
      <c r="BH38" s="104" t="s">
        <v>996</v>
      </c>
      <c r="BI38" s="70" t="s">
        <v>25</v>
      </c>
      <c r="BJ38" s="88" t="s">
        <v>688</v>
      </c>
      <c r="BK38" s="70" t="s">
        <v>23</v>
      </c>
      <c r="BL38" s="89" t="s">
        <v>996</v>
      </c>
      <c r="BM38" s="70" t="s">
        <v>23</v>
      </c>
      <c r="BN38" s="89" t="s">
        <v>996</v>
      </c>
      <c r="BO38" s="70" t="s">
        <v>23</v>
      </c>
      <c r="BP38" s="104" t="s">
        <v>996</v>
      </c>
      <c r="BQ38" s="70" t="s">
        <v>21</v>
      </c>
      <c r="BR38" s="88" t="s">
        <v>725</v>
      </c>
      <c r="BS38" s="70" t="s">
        <v>23</v>
      </c>
      <c r="BT38" s="104" t="s">
        <v>996</v>
      </c>
      <c r="BU38" s="70" t="s">
        <v>23</v>
      </c>
      <c r="BV38" s="89" t="s">
        <v>996</v>
      </c>
      <c r="BW38" s="70" t="s">
        <v>23</v>
      </c>
      <c r="BX38" s="89" t="s">
        <v>996</v>
      </c>
      <c r="BY38" s="70" t="s">
        <v>23</v>
      </c>
      <c r="BZ38" s="98" t="s">
        <v>996</v>
      </c>
      <c r="CA38" s="70" t="s">
        <v>23</v>
      </c>
      <c r="CB38" s="88" t="s">
        <v>996</v>
      </c>
      <c r="CC38" s="70" t="s">
        <v>23</v>
      </c>
      <c r="CD38" s="115" t="s">
        <v>996</v>
      </c>
      <c r="CE38" s="70" t="s">
        <v>23</v>
      </c>
      <c r="CF38" s="62" t="s">
        <v>996</v>
      </c>
      <c r="CG38" s="70" t="s">
        <v>23</v>
      </c>
      <c r="CH38" s="88" t="s">
        <v>996</v>
      </c>
      <c r="CI38" s="70" t="s">
        <v>23</v>
      </c>
      <c r="CJ38" s="88" t="s">
        <v>996</v>
      </c>
      <c r="CK38" s="70" t="s">
        <v>23</v>
      </c>
      <c r="CL38" s="88" t="s">
        <v>996</v>
      </c>
      <c r="CM38" s="70" t="s">
        <v>23</v>
      </c>
      <c r="CN38" s="88" t="s">
        <v>996</v>
      </c>
      <c r="CO38" s="70" t="s">
        <v>23</v>
      </c>
      <c r="CP38" s="88" t="s">
        <v>996</v>
      </c>
      <c r="CQ38" s="70" t="s">
        <v>23</v>
      </c>
      <c r="CR38" s="89" t="s">
        <v>996</v>
      </c>
      <c r="CS38" s="70" t="s">
        <v>23</v>
      </c>
      <c r="CT38" s="88" t="s">
        <v>996</v>
      </c>
      <c r="CU38" s="70" t="s">
        <v>23</v>
      </c>
      <c r="CV38" s="89" t="s">
        <v>996</v>
      </c>
      <c r="CW38" s="70" t="s">
        <v>23</v>
      </c>
      <c r="CX38" s="89" t="s">
        <v>996</v>
      </c>
      <c r="CY38" s="70" t="s">
        <v>23</v>
      </c>
      <c r="CZ38" s="88" t="s">
        <v>996</v>
      </c>
      <c r="DA38" s="70" t="s">
        <v>23</v>
      </c>
      <c r="DB38" s="88" t="s">
        <v>996</v>
      </c>
      <c r="DC38" s="70" t="s">
        <v>23</v>
      </c>
      <c r="DD38" s="89" t="s">
        <v>996</v>
      </c>
      <c r="DE38" s="70" t="s">
        <v>23</v>
      </c>
      <c r="DF38" s="89" t="s">
        <v>996</v>
      </c>
      <c r="DG38" s="70" t="s">
        <v>23</v>
      </c>
      <c r="DH38" s="89" t="s">
        <v>996</v>
      </c>
      <c r="DI38" s="70" t="s">
        <v>23</v>
      </c>
      <c r="DJ38" s="88" t="s">
        <v>996</v>
      </c>
      <c r="DK38" s="70" t="s">
        <v>23</v>
      </c>
      <c r="DL38" s="88" t="s">
        <v>996</v>
      </c>
      <c r="DM38" s="70" t="s">
        <v>23</v>
      </c>
      <c r="DN38" s="88" t="s">
        <v>996</v>
      </c>
      <c r="DO38" s="70" t="s">
        <v>23</v>
      </c>
      <c r="DP38" s="88" t="s">
        <v>996</v>
      </c>
      <c r="DQ38" s="70" t="s">
        <v>23</v>
      </c>
      <c r="DR38" s="88" t="s">
        <v>996</v>
      </c>
      <c r="DS38" s="70" t="s">
        <v>23</v>
      </c>
      <c r="DT38" s="88" t="s">
        <v>996</v>
      </c>
      <c r="DU38" s="70" t="s">
        <v>23</v>
      </c>
      <c r="DV38" s="88" t="s">
        <v>996</v>
      </c>
      <c r="DW38" s="70" t="s">
        <v>23</v>
      </c>
      <c r="DX38" s="88" t="s">
        <v>996</v>
      </c>
      <c r="DY38" s="70" t="s">
        <v>23</v>
      </c>
      <c r="DZ38" s="88" t="s">
        <v>996</v>
      </c>
      <c r="EA38" s="70" t="s">
        <v>23</v>
      </c>
      <c r="EB38" s="88" t="s">
        <v>996</v>
      </c>
      <c r="EC38" s="70" t="s">
        <v>23</v>
      </c>
      <c r="ED38" s="88" t="s">
        <v>996</v>
      </c>
      <c r="EE38" s="70" t="s">
        <v>23</v>
      </c>
      <c r="EF38" s="88" t="s">
        <v>996</v>
      </c>
      <c r="EG38" s="70" t="s">
        <v>23</v>
      </c>
      <c r="EH38" s="88" t="s">
        <v>996</v>
      </c>
      <c r="EI38" s="70" t="s">
        <v>23</v>
      </c>
      <c r="EJ38" s="88" t="s">
        <v>996</v>
      </c>
      <c r="EK38" s="70" t="s">
        <v>23</v>
      </c>
      <c r="EL38" s="88" t="s">
        <v>996</v>
      </c>
      <c r="EM38" s="70" t="s">
        <v>23</v>
      </c>
      <c r="EN38" s="88" t="s">
        <v>996</v>
      </c>
      <c r="EO38" s="70" t="s">
        <v>23</v>
      </c>
      <c r="EP38" s="88" t="s">
        <v>996</v>
      </c>
      <c r="EQ38" s="70" t="s">
        <v>23</v>
      </c>
      <c r="ER38" s="88" t="s">
        <v>996</v>
      </c>
      <c r="ES38" s="70" t="s">
        <v>23</v>
      </c>
      <c r="ET38" s="88" t="s">
        <v>996</v>
      </c>
      <c r="EU38" s="70" t="s">
        <v>23</v>
      </c>
      <c r="EV38" s="88" t="s">
        <v>996</v>
      </c>
      <c r="EW38" s="70" t="s">
        <v>23</v>
      </c>
      <c r="EX38" s="88" t="s">
        <v>996</v>
      </c>
      <c r="EY38" s="70" t="s">
        <v>23</v>
      </c>
      <c r="EZ38" s="88" t="s">
        <v>996</v>
      </c>
      <c r="FA38" s="70"/>
      <c r="FB38" s="70"/>
      <c r="FC38" s="88"/>
      <c r="FD38" s="70"/>
      <c r="FE38" s="88"/>
      <c r="FF38" s="70"/>
      <c r="FG38" s="88"/>
    </row>
    <row r="39" spans="1:163" ht="50.1" customHeight="1" x14ac:dyDescent="0.3">
      <c r="A39" s="13" t="s">
        <v>63</v>
      </c>
      <c r="B39" s="162" t="s">
        <v>95</v>
      </c>
      <c r="C39" s="193" t="str">
        <f>VLOOKUP(A39,Quest_eng_2018!A:C,3,FALSE)</f>
        <v>Has the enterprise developed and published anti-corruption programmes (comprised by the Ethics Code, Corporate Governance Code or by any other document) aimed at preventing and addressing the risks of corruption?</v>
      </c>
      <c r="D39" s="8" t="s">
        <v>322</v>
      </c>
      <c r="E39" s="1" t="s">
        <v>168</v>
      </c>
      <c r="F39" s="1" t="s">
        <v>169</v>
      </c>
      <c r="G39" s="9">
        <v>4</v>
      </c>
      <c r="H39" s="1" t="s">
        <v>21</v>
      </c>
      <c r="I39" s="1" t="s">
        <v>22</v>
      </c>
      <c r="J39" s="1" t="s">
        <v>23</v>
      </c>
      <c r="K39" s="1" t="s">
        <v>24</v>
      </c>
      <c r="L39" s="1" t="s">
        <v>187</v>
      </c>
      <c r="M39" s="1" t="s">
        <v>216</v>
      </c>
      <c r="N39" s="1" t="s">
        <v>255</v>
      </c>
      <c r="O39" s="1" t="s">
        <v>255</v>
      </c>
      <c r="P39" s="1" t="s">
        <v>25</v>
      </c>
      <c r="Q39" s="1" t="s">
        <v>26</v>
      </c>
      <c r="R39" s="9">
        <v>4</v>
      </c>
      <c r="S39" s="1">
        <v>0</v>
      </c>
      <c r="T39" s="9">
        <f t="shared" si="0"/>
        <v>2</v>
      </c>
      <c r="U39" s="1" t="s">
        <v>255</v>
      </c>
      <c r="V39" s="1">
        <f>T39</f>
        <v>2</v>
      </c>
      <c r="W39" s="70" t="s">
        <v>23</v>
      </c>
      <c r="X39" s="47" t="s">
        <v>973</v>
      </c>
      <c r="Y39" s="70" t="s">
        <v>21</v>
      </c>
      <c r="Z39" s="62" t="s">
        <v>588</v>
      </c>
      <c r="AA39" s="70" t="s">
        <v>23</v>
      </c>
      <c r="AB39" s="68" t="s">
        <v>993</v>
      </c>
      <c r="AC39" s="70" t="s">
        <v>23</v>
      </c>
      <c r="AD39" s="88" t="s">
        <v>993</v>
      </c>
      <c r="AE39" s="70" t="s">
        <v>23</v>
      </c>
      <c r="AF39" s="88" t="s">
        <v>993</v>
      </c>
      <c r="AG39" s="70" t="s">
        <v>23</v>
      </c>
      <c r="AH39" s="88" t="s">
        <v>993</v>
      </c>
      <c r="AI39" s="70" t="s">
        <v>23</v>
      </c>
      <c r="AJ39" s="88" t="s">
        <v>996</v>
      </c>
      <c r="AK39" s="70" t="s">
        <v>25</v>
      </c>
      <c r="AL39" s="98" t="s">
        <v>624</v>
      </c>
      <c r="AM39" s="70" t="s">
        <v>25</v>
      </c>
      <c r="AN39" s="89" t="s">
        <v>970</v>
      </c>
      <c r="AO39" s="70" t="s">
        <v>23</v>
      </c>
      <c r="AP39" s="88" t="s">
        <v>996</v>
      </c>
      <c r="AQ39" s="70" t="s">
        <v>23</v>
      </c>
      <c r="AR39" s="104" t="s">
        <v>996</v>
      </c>
      <c r="AS39" s="70" t="s">
        <v>23</v>
      </c>
      <c r="AT39" s="89" t="s">
        <v>996</v>
      </c>
      <c r="AU39" s="70" t="s">
        <v>23</v>
      </c>
      <c r="AV39" s="89" t="s">
        <v>996</v>
      </c>
      <c r="AW39" s="70" t="s">
        <v>23</v>
      </c>
      <c r="AX39" s="98" t="s">
        <v>996</v>
      </c>
      <c r="AY39" s="70" t="s">
        <v>23</v>
      </c>
      <c r="AZ39" s="88" t="s">
        <v>996</v>
      </c>
      <c r="BA39" s="70" t="s">
        <v>23</v>
      </c>
      <c r="BB39" s="88" t="s">
        <v>996</v>
      </c>
      <c r="BC39" s="70" t="s">
        <v>23</v>
      </c>
      <c r="BD39" s="88" t="s">
        <v>996</v>
      </c>
      <c r="BE39" s="70" t="s">
        <v>23</v>
      </c>
      <c r="BF39" s="88" t="s">
        <v>996</v>
      </c>
      <c r="BG39" s="70" t="s">
        <v>23</v>
      </c>
      <c r="BH39" s="104" t="s">
        <v>996</v>
      </c>
      <c r="BI39" s="70" t="s">
        <v>23</v>
      </c>
      <c r="BJ39" s="89" t="s">
        <v>996</v>
      </c>
      <c r="BK39" s="70" t="s">
        <v>23</v>
      </c>
      <c r="BL39" s="88" t="s">
        <v>996</v>
      </c>
      <c r="BM39" s="70" t="s">
        <v>23</v>
      </c>
      <c r="BN39" s="88" t="s">
        <v>996</v>
      </c>
      <c r="BO39" s="70" t="s">
        <v>23</v>
      </c>
      <c r="BP39" s="88" t="s">
        <v>996</v>
      </c>
      <c r="BQ39" s="70" t="s">
        <v>25</v>
      </c>
      <c r="BR39" s="88" t="s">
        <v>732</v>
      </c>
      <c r="BS39" s="70" t="s">
        <v>23</v>
      </c>
      <c r="BT39" s="88" t="s">
        <v>996</v>
      </c>
      <c r="BU39" s="70" t="s">
        <v>23</v>
      </c>
      <c r="BV39" s="88" t="s">
        <v>996</v>
      </c>
      <c r="BW39" s="70" t="s">
        <v>23</v>
      </c>
      <c r="BX39" s="88" t="s">
        <v>996</v>
      </c>
      <c r="BY39" s="70" t="s">
        <v>23</v>
      </c>
      <c r="BZ39" s="99" t="s">
        <v>996</v>
      </c>
      <c r="CA39" s="70" t="s">
        <v>23</v>
      </c>
      <c r="CB39" s="88" t="s">
        <v>996</v>
      </c>
      <c r="CC39" s="70" t="s">
        <v>23</v>
      </c>
      <c r="CD39" s="115" t="s">
        <v>996</v>
      </c>
      <c r="CE39" s="70" t="s">
        <v>21</v>
      </c>
      <c r="CF39" s="62" t="s">
        <v>756</v>
      </c>
      <c r="CG39" s="70" t="s">
        <v>23</v>
      </c>
      <c r="CH39" s="88" t="s">
        <v>996</v>
      </c>
      <c r="CI39" s="70" t="s">
        <v>23</v>
      </c>
      <c r="CJ39" s="88" t="s">
        <v>996</v>
      </c>
      <c r="CK39" s="70" t="s">
        <v>23</v>
      </c>
      <c r="CL39" s="88" t="s">
        <v>996</v>
      </c>
      <c r="CM39" s="70" t="s">
        <v>23</v>
      </c>
      <c r="CN39" s="88" t="s">
        <v>996</v>
      </c>
      <c r="CO39" s="70" t="s">
        <v>21</v>
      </c>
      <c r="CP39" s="88" t="s">
        <v>791</v>
      </c>
      <c r="CQ39" s="70" t="s">
        <v>23</v>
      </c>
      <c r="CR39" s="89" t="s">
        <v>996</v>
      </c>
      <c r="CS39" s="70" t="s">
        <v>21</v>
      </c>
      <c r="CT39" s="89" t="s">
        <v>800</v>
      </c>
      <c r="CU39" s="70" t="s">
        <v>23</v>
      </c>
      <c r="CV39" s="88" t="s">
        <v>996</v>
      </c>
      <c r="CW39" s="70" t="s">
        <v>23</v>
      </c>
      <c r="CX39" s="88" t="s">
        <v>996</v>
      </c>
      <c r="CY39" s="70" t="s">
        <v>23</v>
      </c>
      <c r="CZ39" s="88" t="s">
        <v>996</v>
      </c>
      <c r="DA39" s="70" t="s">
        <v>23</v>
      </c>
      <c r="DB39" s="88" t="s">
        <v>996</v>
      </c>
      <c r="DC39" s="70" t="s">
        <v>21</v>
      </c>
      <c r="DD39" s="88" t="s">
        <v>838</v>
      </c>
      <c r="DE39" s="70" t="s">
        <v>23</v>
      </c>
      <c r="DF39" s="88" t="s">
        <v>996</v>
      </c>
      <c r="DG39" s="70" t="s">
        <v>23</v>
      </c>
      <c r="DH39" s="88" t="s">
        <v>996</v>
      </c>
      <c r="DI39" s="70" t="s">
        <v>23</v>
      </c>
      <c r="DJ39" s="88" t="s">
        <v>996</v>
      </c>
      <c r="DK39" s="70" t="s">
        <v>23</v>
      </c>
      <c r="DL39" s="88" t="s">
        <v>996</v>
      </c>
      <c r="DM39" s="70" t="s">
        <v>23</v>
      </c>
      <c r="DN39" s="88" t="s">
        <v>996</v>
      </c>
      <c r="DO39" s="70" t="s">
        <v>23</v>
      </c>
      <c r="DP39" s="88" t="s">
        <v>996</v>
      </c>
      <c r="DQ39" s="70" t="s">
        <v>23</v>
      </c>
      <c r="DR39" s="88" t="s">
        <v>996</v>
      </c>
      <c r="DS39" s="70" t="s">
        <v>23</v>
      </c>
      <c r="DT39" s="88" t="s">
        <v>996</v>
      </c>
      <c r="DU39" s="70" t="s">
        <v>23</v>
      </c>
      <c r="DV39" s="88" t="s">
        <v>996</v>
      </c>
      <c r="DW39" s="70" t="s">
        <v>23</v>
      </c>
      <c r="DX39" s="88" t="s">
        <v>996</v>
      </c>
      <c r="DY39" s="70" t="s">
        <v>21</v>
      </c>
      <c r="DZ39" s="88" t="s">
        <v>889</v>
      </c>
      <c r="EA39" s="70" t="s">
        <v>23</v>
      </c>
      <c r="EB39" s="88" t="s">
        <v>996</v>
      </c>
      <c r="EC39" s="70" t="s">
        <v>23</v>
      </c>
      <c r="ED39" s="88" t="s">
        <v>996</v>
      </c>
      <c r="EE39" s="70" t="s">
        <v>23</v>
      </c>
      <c r="EF39" s="88" t="s">
        <v>996</v>
      </c>
      <c r="EG39" s="70" t="s">
        <v>23</v>
      </c>
      <c r="EH39" s="88" t="s">
        <v>996</v>
      </c>
      <c r="EI39" s="70" t="s">
        <v>21</v>
      </c>
      <c r="EJ39" s="88" t="s">
        <v>928</v>
      </c>
      <c r="EK39" s="70" t="s">
        <v>23</v>
      </c>
      <c r="EL39" s="88" t="s">
        <v>996</v>
      </c>
      <c r="EM39" s="70" t="s">
        <v>23</v>
      </c>
      <c r="EN39" s="88" t="s">
        <v>996</v>
      </c>
      <c r="EO39" s="70" t="s">
        <v>23</v>
      </c>
      <c r="EP39" s="88" t="s">
        <v>996</v>
      </c>
      <c r="EQ39" s="70" t="s">
        <v>23</v>
      </c>
      <c r="ER39" s="88" t="s">
        <v>996</v>
      </c>
      <c r="ES39" s="70" t="s">
        <v>23</v>
      </c>
      <c r="ET39" s="88" t="s">
        <v>996</v>
      </c>
      <c r="EU39" s="70" t="s">
        <v>23</v>
      </c>
      <c r="EV39" s="88" t="s">
        <v>996</v>
      </c>
      <c r="EW39" s="70" t="s">
        <v>23</v>
      </c>
      <c r="EX39" s="88" t="s">
        <v>996</v>
      </c>
      <c r="EY39" s="70" t="s">
        <v>23</v>
      </c>
      <c r="EZ39" s="88" t="s">
        <v>996</v>
      </c>
      <c r="FA39" s="70"/>
      <c r="FB39" s="70"/>
      <c r="FC39" s="88"/>
      <c r="FD39" s="70"/>
      <c r="FE39" s="88"/>
      <c r="FF39" s="70"/>
      <c r="FG39" s="88"/>
    </row>
    <row r="40" spans="1:163" ht="50.1" customHeight="1" x14ac:dyDescent="0.3">
      <c r="A40" s="13" t="s">
        <v>64</v>
      </c>
      <c r="B40" s="162" t="s">
        <v>96</v>
      </c>
      <c r="C40" s="193" t="str">
        <f>VLOOKUP(A40,Quest_eng_2018!A:C,3,FALSE)</f>
        <v>Has the enterprise developed and made public any protection mechanisms of whistleblowers who reported acts of corruption?</v>
      </c>
      <c r="D40" s="8" t="s">
        <v>322</v>
      </c>
      <c r="E40" s="1" t="s">
        <v>170</v>
      </c>
      <c r="F40" s="1" t="s">
        <v>171</v>
      </c>
      <c r="G40" s="9">
        <v>2</v>
      </c>
      <c r="H40" s="1" t="s">
        <v>21</v>
      </c>
      <c r="I40" s="1" t="s">
        <v>22</v>
      </c>
      <c r="J40" s="1" t="s">
        <v>23</v>
      </c>
      <c r="K40" s="1" t="s">
        <v>24</v>
      </c>
      <c r="L40" s="1" t="s">
        <v>25</v>
      </c>
      <c r="M40" s="1" t="s">
        <v>26</v>
      </c>
      <c r="N40" s="1" t="s">
        <v>255</v>
      </c>
      <c r="O40" s="1" t="s">
        <v>255</v>
      </c>
      <c r="P40" s="1" t="s">
        <v>414</v>
      </c>
      <c r="Q40" s="1" t="s">
        <v>414</v>
      </c>
      <c r="R40" s="9">
        <v>2</v>
      </c>
      <c r="S40" s="1">
        <v>0</v>
      </c>
      <c r="T40" s="9">
        <f t="shared" si="0"/>
        <v>1</v>
      </c>
      <c r="U40" s="1" t="s">
        <v>255</v>
      </c>
      <c r="V40" s="1" t="s">
        <v>414</v>
      </c>
      <c r="W40" s="70" t="s">
        <v>23</v>
      </c>
      <c r="X40" s="45" t="s">
        <v>973</v>
      </c>
      <c r="Y40" s="70" t="s">
        <v>21</v>
      </c>
      <c r="Z40" s="62" t="s">
        <v>588</v>
      </c>
      <c r="AA40" s="70" t="s">
        <v>23</v>
      </c>
      <c r="AB40" s="68" t="s">
        <v>993</v>
      </c>
      <c r="AC40" s="70" t="s">
        <v>23</v>
      </c>
      <c r="AD40" s="89" t="s">
        <v>993</v>
      </c>
      <c r="AE40" s="70" t="s">
        <v>23</v>
      </c>
      <c r="AF40" s="89" t="s">
        <v>993</v>
      </c>
      <c r="AG40" s="70" t="s">
        <v>23</v>
      </c>
      <c r="AH40" s="89" t="s">
        <v>993</v>
      </c>
      <c r="AI40" s="70" t="s">
        <v>23</v>
      </c>
      <c r="AJ40" s="104" t="s">
        <v>996</v>
      </c>
      <c r="AK40" s="70" t="s">
        <v>23</v>
      </c>
      <c r="AL40" s="98" t="s">
        <v>996</v>
      </c>
      <c r="AM40" s="70" t="s">
        <v>23</v>
      </c>
      <c r="AN40" s="89" t="s">
        <v>996</v>
      </c>
      <c r="AO40" s="70" t="s">
        <v>23</v>
      </c>
      <c r="AP40" s="88" t="s">
        <v>996</v>
      </c>
      <c r="AQ40" s="70" t="s">
        <v>23</v>
      </c>
      <c r="AR40" s="88" t="s">
        <v>996</v>
      </c>
      <c r="AS40" s="70" t="s">
        <v>23</v>
      </c>
      <c r="AT40" s="89" t="s">
        <v>996</v>
      </c>
      <c r="AU40" s="70" t="s">
        <v>23</v>
      </c>
      <c r="AV40" s="89" t="s">
        <v>996</v>
      </c>
      <c r="AW40" s="70" t="s">
        <v>23</v>
      </c>
      <c r="AX40" s="98" t="s">
        <v>996</v>
      </c>
      <c r="AY40" s="70" t="s">
        <v>23</v>
      </c>
      <c r="AZ40" s="89" t="s">
        <v>996</v>
      </c>
      <c r="BA40" s="70" t="s">
        <v>23</v>
      </c>
      <c r="BB40" s="89" t="s">
        <v>996</v>
      </c>
      <c r="BC40" s="70" t="s">
        <v>23</v>
      </c>
      <c r="BD40" s="89" t="s">
        <v>996</v>
      </c>
      <c r="BE40" s="70" t="s">
        <v>23</v>
      </c>
      <c r="BF40" s="89" t="s">
        <v>996</v>
      </c>
      <c r="BG40" s="70" t="s">
        <v>23</v>
      </c>
      <c r="BH40" s="104" t="s">
        <v>996</v>
      </c>
      <c r="BI40" s="70" t="s">
        <v>23</v>
      </c>
      <c r="BJ40" s="88" t="s">
        <v>996</v>
      </c>
      <c r="BK40" s="70" t="s">
        <v>23</v>
      </c>
      <c r="BL40" s="89" t="s">
        <v>996</v>
      </c>
      <c r="BM40" s="70" t="s">
        <v>23</v>
      </c>
      <c r="BN40" s="89" t="s">
        <v>996</v>
      </c>
      <c r="BO40" s="70" t="s">
        <v>23</v>
      </c>
      <c r="BP40" s="104" t="s">
        <v>996</v>
      </c>
      <c r="BQ40" s="70" t="s">
        <v>23</v>
      </c>
      <c r="BR40" s="88" t="s">
        <v>996</v>
      </c>
      <c r="BS40" s="70" t="s">
        <v>23</v>
      </c>
      <c r="BT40" s="104" t="s">
        <v>996</v>
      </c>
      <c r="BU40" s="70" t="s">
        <v>23</v>
      </c>
      <c r="BV40" s="89" t="s">
        <v>996</v>
      </c>
      <c r="BW40" s="70" t="s">
        <v>23</v>
      </c>
      <c r="BX40" s="89" t="s">
        <v>996</v>
      </c>
      <c r="BY40" s="70" t="s">
        <v>23</v>
      </c>
      <c r="BZ40" s="98" t="s">
        <v>996</v>
      </c>
      <c r="CA40" s="70" t="s">
        <v>23</v>
      </c>
      <c r="CB40" s="89" t="s">
        <v>996</v>
      </c>
      <c r="CC40" s="70" t="s">
        <v>23</v>
      </c>
      <c r="CD40" s="45" t="s">
        <v>996</v>
      </c>
      <c r="CE40" s="70" t="s">
        <v>21</v>
      </c>
      <c r="CF40" s="62" t="s">
        <v>757</v>
      </c>
      <c r="CG40" s="70" t="s">
        <v>23</v>
      </c>
      <c r="CH40" s="88" t="s">
        <v>996</v>
      </c>
      <c r="CI40" s="70" t="s">
        <v>23</v>
      </c>
      <c r="CJ40" s="89" t="s">
        <v>996</v>
      </c>
      <c r="CK40" s="70" t="s">
        <v>23</v>
      </c>
      <c r="CL40" s="88" t="s">
        <v>996</v>
      </c>
      <c r="CM40" s="70" t="s">
        <v>23</v>
      </c>
      <c r="CN40" s="88" t="s">
        <v>996</v>
      </c>
      <c r="CO40" s="70" t="s">
        <v>21</v>
      </c>
      <c r="CP40" s="88" t="s">
        <v>975</v>
      </c>
      <c r="CQ40" s="70" t="s">
        <v>23</v>
      </c>
      <c r="CR40" s="89" t="s">
        <v>996</v>
      </c>
      <c r="CS40" s="70" t="s">
        <v>23</v>
      </c>
      <c r="CT40" s="88" t="s">
        <v>996</v>
      </c>
      <c r="CU40" s="70" t="s">
        <v>23</v>
      </c>
      <c r="CV40" s="89" t="s">
        <v>996</v>
      </c>
      <c r="CW40" s="70" t="s">
        <v>23</v>
      </c>
      <c r="CX40" s="88" t="s">
        <v>996</v>
      </c>
      <c r="CY40" s="70" t="s">
        <v>23</v>
      </c>
      <c r="CZ40" s="88" t="s">
        <v>996</v>
      </c>
      <c r="DA40" s="70" t="s">
        <v>23</v>
      </c>
      <c r="DB40" s="126" t="s">
        <v>996</v>
      </c>
      <c r="DC40" s="70" t="s">
        <v>23</v>
      </c>
      <c r="DD40" s="89" t="s">
        <v>996</v>
      </c>
      <c r="DE40" s="70" t="s">
        <v>23</v>
      </c>
      <c r="DF40" s="89" t="s">
        <v>996</v>
      </c>
      <c r="DG40" s="70" t="s">
        <v>23</v>
      </c>
      <c r="DH40" s="89" t="s">
        <v>996</v>
      </c>
      <c r="DI40" s="70" t="s">
        <v>23</v>
      </c>
      <c r="DJ40" s="89" t="s">
        <v>996</v>
      </c>
      <c r="DK40" s="70" t="s">
        <v>23</v>
      </c>
      <c r="DL40" s="88" t="s">
        <v>996</v>
      </c>
      <c r="DM40" s="70" t="s">
        <v>23</v>
      </c>
      <c r="DN40" s="89" t="s">
        <v>996</v>
      </c>
      <c r="DO40" s="70" t="s">
        <v>23</v>
      </c>
      <c r="DP40" s="89" t="s">
        <v>996</v>
      </c>
      <c r="DQ40" s="70" t="s">
        <v>23</v>
      </c>
      <c r="DR40" s="89" t="s">
        <v>996</v>
      </c>
      <c r="DS40" s="70" t="s">
        <v>23</v>
      </c>
      <c r="DT40" s="89" t="s">
        <v>996</v>
      </c>
      <c r="DU40" s="70" t="s">
        <v>23</v>
      </c>
      <c r="DV40" s="89" t="s">
        <v>996</v>
      </c>
      <c r="DW40" s="70" t="s">
        <v>23</v>
      </c>
      <c r="DX40" s="89" t="s">
        <v>996</v>
      </c>
      <c r="DY40" s="70" t="s">
        <v>25</v>
      </c>
      <c r="DZ40" s="89" t="s">
        <v>889</v>
      </c>
      <c r="EA40" s="70" t="s">
        <v>23</v>
      </c>
      <c r="EB40" s="89" t="s">
        <v>996</v>
      </c>
      <c r="EC40" s="70" t="s">
        <v>23</v>
      </c>
      <c r="ED40" s="88" t="s">
        <v>996</v>
      </c>
      <c r="EE40" s="70" t="s">
        <v>23</v>
      </c>
      <c r="EF40" s="88" t="s">
        <v>996</v>
      </c>
      <c r="EG40" s="70" t="s">
        <v>23</v>
      </c>
      <c r="EH40" s="88" t="s">
        <v>996</v>
      </c>
      <c r="EI40" s="70" t="s">
        <v>23</v>
      </c>
      <c r="EJ40" s="89" t="s">
        <v>996</v>
      </c>
      <c r="EK40" s="70" t="s">
        <v>23</v>
      </c>
      <c r="EL40" s="88" t="s">
        <v>996</v>
      </c>
      <c r="EM40" s="70" t="s">
        <v>23</v>
      </c>
      <c r="EN40" s="88" t="s">
        <v>996</v>
      </c>
      <c r="EO40" s="70" t="s">
        <v>23</v>
      </c>
      <c r="EP40" s="88" t="s">
        <v>996</v>
      </c>
      <c r="EQ40" s="70" t="s">
        <v>23</v>
      </c>
      <c r="ER40" s="88" t="s">
        <v>996</v>
      </c>
      <c r="ES40" s="70" t="s">
        <v>23</v>
      </c>
      <c r="ET40" s="88" t="s">
        <v>996</v>
      </c>
      <c r="EU40" s="70" t="s">
        <v>23</v>
      </c>
      <c r="EV40" s="88" t="s">
        <v>996</v>
      </c>
      <c r="EW40" s="70" t="s">
        <v>23</v>
      </c>
      <c r="EX40" s="88" t="s">
        <v>996</v>
      </c>
      <c r="EY40" s="70" t="s">
        <v>23</v>
      </c>
      <c r="EZ40" s="88" t="s">
        <v>996</v>
      </c>
      <c r="FA40" s="70"/>
      <c r="FB40" s="70"/>
      <c r="FC40" s="88"/>
      <c r="FD40" s="70"/>
      <c r="FE40" s="89"/>
      <c r="FF40" s="70"/>
      <c r="FG40" s="88"/>
    </row>
    <row r="41" spans="1:163" ht="50.1" customHeight="1" x14ac:dyDescent="0.3">
      <c r="A41" s="13" t="s">
        <v>65</v>
      </c>
      <c r="B41" s="162" t="s">
        <v>97</v>
      </c>
      <c r="C41" s="193" t="str">
        <f>VLOOKUP(A41,Quest_eng_2018!A:C,3,FALSE)</f>
        <v>Is there any information on training courses on anti-corruption fight conducted by the enterprise for its employees or managers available on the Web page?</v>
      </c>
      <c r="D41" s="8" t="s">
        <v>322</v>
      </c>
      <c r="E41" s="1" t="s">
        <v>172</v>
      </c>
      <c r="F41" s="1" t="s">
        <v>173</v>
      </c>
      <c r="G41" s="9">
        <v>1</v>
      </c>
      <c r="H41" s="1" t="s">
        <v>21</v>
      </c>
      <c r="I41" s="1" t="s">
        <v>22</v>
      </c>
      <c r="J41" s="1" t="s">
        <v>23</v>
      </c>
      <c r="K41" s="1" t="s">
        <v>24</v>
      </c>
      <c r="L41" s="1" t="s">
        <v>25</v>
      </c>
      <c r="M41" s="1" t="s">
        <v>26</v>
      </c>
      <c r="N41" s="1" t="s">
        <v>255</v>
      </c>
      <c r="O41" s="1" t="s">
        <v>255</v>
      </c>
      <c r="P41" s="1" t="s">
        <v>414</v>
      </c>
      <c r="Q41" s="1" t="s">
        <v>414</v>
      </c>
      <c r="R41" s="9">
        <v>1</v>
      </c>
      <c r="S41" s="1">
        <v>0</v>
      </c>
      <c r="T41" s="9">
        <f t="shared" si="0"/>
        <v>0.5</v>
      </c>
      <c r="U41" s="1" t="s">
        <v>255</v>
      </c>
      <c r="V41" s="1" t="s">
        <v>414</v>
      </c>
      <c r="W41" s="70" t="s">
        <v>23</v>
      </c>
      <c r="X41" s="45" t="s">
        <v>973</v>
      </c>
      <c r="Y41" s="70" t="s">
        <v>23</v>
      </c>
      <c r="Z41" s="45" t="s">
        <v>993</v>
      </c>
      <c r="AA41" s="70" t="s">
        <v>23</v>
      </c>
      <c r="AB41" s="45" t="s">
        <v>993</v>
      </c>
      <c r="AC41" s="70" t="s">
        <v>23</v>
      </c>
      <c r="AD41" s="45" t="s">
        <v>993</v>
      </c>
      <c r="AE41" s="70" t="s">
        <v>23</v>
      </c>
      <c r="AF41" s="45" t="s">
        <v>993</v>
      </c>
      <c r="AG41" s="70" t="s">
        <v>23</v>
      </c>
      <c r="AH41" s="45" t="s">
        <v>993</v>
      </c>
      <c r="AI41" s="70" t="s">
        <v>23</v>
      </c>
      <c r="AJ41" s="45" t="s">
        <v>996</v>
      </c>
      <c r="AK41" s="70" t="s">
        <v>23</v>
      </c>
      <c r="AL41" s="45" t="s">
        <v>996</v>
      </c>
      <c r="AM41" s="70" t="s">
        <v>23</v>
      </c>
      <c r="AN41" s="45" t="s">
        <v>996</v>
      </c>
      <c r="AO41" s="70" t="s">
        <v>23</v>
      </c>
      <c r="AP41" s="45" t="s">
        <v>996</v>
      </c>
      <c r="AQ41" s="70" t="s">
        <v>23</v>
      </c>
      <c r="AR41" s="45" t="s">
        <v>996</v>
      </c>
      <c r="AS41" s="70" t="s">
        <v>23</v>
      </c>
      <c r="AT41" s="45" t="s">
        <v>996</v>
      </c>
      <c r="AU41" s="70" t="s">
        <v>23</v>
      </c>
      <c r="AV41" s="45" t="s">
        <v>996</v>
      </c>
      <c r="AW41" s="70" t="s">
        <v>23</v>
      </c>
      <c r="AX41" s="45" t="s">
        <v>996</v>
      </c>
      <c r="AY41" s="70" t="s">
        <v>23</v>
      </c>
      <c r="AZ41" s="45" t="s">
        <v>996</v>
      </c>
      <c r="BA41" s="70" t="s">
        <v>23</v>
      </c>
      <c r="BB41" s="45" t="s">
        <v>996</v>
      </c>
      <c r="BC41" s="70" t="s">
        <v>23</v>
      </c>
      <c r="BD41" s="45" t="s">
        <v>996</v>
      </c>
      <c r="BE41" s="70" t="s">
        <v>23</v>
      </c>
      <c r="BF41" s="45" t="s">
        <v>996</v>
      </c>
      <c r="BG41" s="70" t="s">
        <v>23</v>
      </c>
      <c r="BH41" s="45" t="s">
        <v>996</v>
      </c>
      <c r="BI41" s="70" t="s">
        <v>23</v>
      </c>
      <c r="BJ41" s="45" t="s">
        <v>996</v>
      </c>
      <c r="BK41" s="70" t="s">
        <v>23</v>
      </c>
      <c r="BL41" s="45" t="s">
        <v>996</v>
      </c>
      <c r="BM41" s="70" t="s">
        <v>23</v>
      </c>
      <c r="BN41" s="45" t="s">
        <v>996</v>
      </c>
      <c r="BO41" s="70" t="s">
        <v>23</v>
      </c>
      <c r="BP41" s="45" t="s">
        <v>996</v>
      </c>
      <c r="BQ41" s="70" t="s">
        <v>23</v>
      </c>
      <c r="BR41" s="45" t="s">
        <v>996</v>
      </c>
      <c r="BS41" s="70" t="s">
        <v>23</v>
      </c>
      <c r="BT41" s="45" t="s">
        <v>996</v>
      </c>
      <c r="BU41" s="70" t="s">
        <v>23</v>
      </c>
      <c r="BV41" s="45" t="s">
        <v>996</v>
      </c>
      <c r="BW41" s="70" t="s">
        <v>23</v>
      </c>
      <c r="BX41" s="45" t="s">
        <v>996</v>
      </c>
      <c r="BY41" s="70" t="s">
        <v>23</v>
      </c>
      <c r="BZ41" s="45" t="s">
        <v>996</v>
      </c>
      <c r="CA41" s="70" t="s">
        <v>23</v>
      </c>
      <c r="CB41" s="45" t="s">
        <v>996</v>
      </c>
      <c r="CC41" s="70" t="s">
        <v>23</v>
      </c>
      <c r="CD41" s="45" t="s">
        <v>996</v>
      </c>
      <c r="CE41" s="70" t="s">
        <v>23</v>
      </c>
      <c r="CF41" s="45" t="s">
        <v>996</v>
      </c>
      <c r="CG41" s="70" t="s">
        <v>23</v>
      </c>
      <c r="CH41" s="45" t="s">
        <v>996</v>
      </c>
      <c r="CI41" s="70" t="s">
        <v>23</v>
      </c>
      <c r="CJ41" s="45" t="s">
        <v>996</v>
      </c>
      <c r="CK41" s="70" t="s">
        <v>23</v>
      </c>
      <c r="CL41" s="45" t="s">
        <v>996</v>
      </c>
      <c r="CM41" s="70" t="s">
        <v>23</v>
      </c>
      <c r="CN41" s="45" t="s">
        <v>996</v>
      </c>
      <c r="CO41" s="70" t="s">
        <v>23</v>
      </c>
      <c r="CP41" s="45" t="s">
        <v>996</v>
      </c>
      <c r="CQ41" s="70" t="s">
        <v>23</v>
      </c>
      <c r="CR41" s="45" t="s">
        <v>996</v>
      </c>
      <c r="CS41" s="70" t="s">
        <v>23</v>
      </c>
      <c r="CT41" s="45" t="s">
        <v>996</v>
      </c>
      <c r="CU41" s="70" t="s">
        <v>23</v>
      </c>
      <c r="CV41" s="45" t="s">
        <v>996</v>
      </c>
      <c r="CW41" s="70" t="s">
        <v>23</v>
      </c>
      <c r="CX41" s="45" t="s">
        <v>996</v>
      </c>
      <c r="CY41" s="70" t="s">
        <v>23</v>
      </c>
      <c r="CZ41" s="45" t="s">
        <v>996</v>
      </c>
      <c r="DA41" s="70" t="s">
        <v>23</v>
      </c>
      <c r="DB41" s="45" t="s">
        <v>996</v>
      </c>
      <c r="DC41" s="70" t="s">
        <v>23</v>
      </c>
      <c r="DD41" s="45" t="s">
        <v>996</v>
      </c>
      <c r="DE41" s="70" t="s">
        <v>23</v>
      </c>
      <c r="DF41" s="45" t="s">
        <v>996</v>
      </c>
      <c r="DG41" s="70" t="s">
        <v>23</v>
      </c>
      <c r="DH41" s="45" t="s">
        <v>996</v>
      </c>
      <c r="DI41" s="70" t="s">
        <v>23</v>
      </c>
      <c r="DJ41" s="45" t="s">
        <v>996</v>
      </c>
      <c r="DK41" s="70" t="s">
        <v>23</v>
      </c>
      <c r="DL41" s="45" t="s">
        <v>996</v>
      </c>
      <c r="DM41" s="70" t="s">
        <v>23</v>
      </c>
      <c r="DN41" s="45" t="s">
        <v>996</v>
      </c>
      <c r="DO41" s="70" t="s">
        <v>23</v>
      </c>
      <c r="DP41" s="45" t="s">
        <v>996</v>
      </c>
      <c r="DQ41" s="70" t="s">
        <v>23</v>
      </c>
      <c r="DR41" s="45" t="s">
        <v>996</v>
      </c>
      <c r="DS41" s="70" t="s">
        <v>23</v>
      </c>
      <c r="DT41" s="45" t="s">
        <v>996</v>
      </c>
      <c r="DU41" s="70" t="s">
        <v>23</v>
      </c>
      <c r="DV41" s="45" t="s">
        <v>996</v>
      </c>
      <c r="DW41" s="70" t="s">
        <v>23</v>
      </c>
      <c r="DX41" s="45" t="s">
        <v>996</v>
      </c>
      <c r="DY41" s="70" t="s">
        <v>23</v>
      </c>
      <c r="DZ41" s="45" t="s">
        <v>996</v>
      </c>
      <c r="EA41" s="70" t="s">
        <v>23</v>
      </c>
      <c r="EB41" s="45" t="s">
        <v>996</v>
      </c>
      <c r="EC41" s="70" t="s">
        <v>23</v>
      </c>
      <c r="ED41" s="88" t="s">
        <v>996</v>
      </c>
      <c r="EE41" s="70" t="s">
        <v>23</v>
      </c>
      <c r="EF41" s="88" t="s">
        <v>996</v>
      </c>
      <c r="EG41" s="70" t="s">
        <v>23</v>
      </c>
      <c r="EH41" s="88" t="s">
        <v>996</v>
      </c>
      <c r="EI41" s="70" t="s">
        <v>23</v>
      </c>
      <c r="EJ41" s="45" t="s">
        <v>996</v>
      </c>
      <c r="EK41" s="70" t="s">
        <v>23</v>
      </c>
      <c r="EL41" s="88" t="s">
        <v>996</v>
      </c>
      <c r="EM41" s="70" t="s">
        <v>23</v>
      </c>
      <c r="EN41" s="88" t="s">
        <v>996</v>
      </c>
      <c r="EO41" s="70" t="s">
        <v>23</v>
      </c>
      <c r="EP41" s="88" t="s">
        <v>996</v>
      </c>
      <c r="EQ41" s="70" t="s">
        <v>23</v>
      </c>
      <c r="ER41" s="88" t="s">
        <v>996</v>
      </c>
      <c r="ES41" s="70" t="s">
        <v>23</v>
      </c>
      <c r="ET41" s="88" t="s">
        <v>996</v>
      </c>
      <c r="EU41" s="70" t="s">
        <v>23</v>
      </c>
      <c r="EV41" s="88" t="s">
        <v>996</v>
      </c>
      <c r="EW41" s="70" t="s">
        <v>23</v>
      </c>
      <c r="EX41" s="88" t="s">
        <v>996</v>
      </c>
      <c r="EY41" s="70" t="s">
        <v>23</v>
      </c>
      <c r="EZ41" s="88" t="s">
        <v>996</v>
      </c>
      <c r="FA41" s="70"/>
      <c r="FB41" s="70"/>
      <c r="FC41" s="45"/>
      <c r="FD41" s="70"/>
      <c r="FE41" s="45"/>
      <c r="FF41" s="70"/>
      <c r="FG41" s="45"/>
    </row>
    <row r="42" spans="1:163" ht="50.1" customHeight="1" x14ac:dyDescent="0.3">
      <c r="A42" s="144" t="s">
        <v>66</v>
      </c>
      <c r="B42" s="158" t="s">
        <v>98</v>
      </c>
      <c r="C42" s="194" t="str">
        <f>VLOOKUP(A42,Quest_eng_2018!A:C,3,FALSE)</f>
        <v>Has the company published on the web rules and procedures for awarding grants, donations, sponsorships?</v>
      </c>
      <c r="D42" s="145" t="s">
        <v>323</v>
      </c>
      <c r="E42" s="146" t="s">
        <v>174</v>
      </c>
      <c r="F42" s="146" t="s">
        <v>175</v>
      </c>
      <c r="G42" s="147">
        <v>2</v>
      </c>
      <c r="H42" s="146" t="s">
        <v>21</v>
      </c>
      <c r="I42" s="146" t="s">
        <v>22</v>
      </c>
      <c r="J42" s="146" t="s">
        <v>23</v>
      </c>
      <c r="K42" s="146" t="s">
        <v>24</v>
      </c>
      <c r="L42" s="146" t="s">
        <v>25</v>
      </c>
      <c r="M42" s="146" t="s">
        <v>26</v>
      </c>
      <c r="N42" s="146" t="s">
        <v>255</v>
      </c>
      <c r="O42" s="146" t="s">
        <v>255</v>
      </c>
      <c r="P42" s="146" t="s">
        <v>414</v>
      </c>
      <c r="Q42" s="146" t="s">
        <v>414</v>
      </c>
      <c r="R42" s="147">
        <v>2</v>
      </c>
      <c r="S42" s="146">
        <v>0</v>
      </c>
      <c r="T42" s="147">
        <f t="shared" si="0"/>
        <v>1</v>
      </c>
      <c r="U42" s="146" t="s">
        <v>255</v>
      </c>
      <c r="V42" s="146" t="s">
        <v>414</v>
      </c>
      <c r="W42" s="70" t="s">
        <v>23</v>
      </c>
      <c r="X42" s="148" t="s">
        <v>973</v>
      </c>
      <c r="Y42" s="70" t="s">
        <v>23</v>
      </c>
      <c r="Z42" s="148" t="s">
        <v>993</v>
      </c>
      <c r="AA42" s="70" t="s">
        <v>23</v>
      </c>
      <c r="AB42" s="148" t="s">
        <v>993</v>
      </c>
      <c r="AC42" s="70" t="s">
        <v>23</v>
      </c>
      <c r="AD42" s="148" t="s">
        <v>993</v>
      </c>
      <c r="AE42" s="70" t="s">
        <v>23</v>
      </c>
      <c r="AF42" s="148" t="s">
        <v>993</v>
      </c>
      <c r="AG42" s="70" t="s">
        <v>23</v>
      </c>
      <c r="AH42" s="148" t="s">
        <v>993</v>
      </c>
      <c r="AI42" s="70" t="s">
        <v>23</v>
      </c>
      <c r="AJ42" s="148" t="s">
        <v>996</v>
      </c>
      <c r="AK42" s="70" t="s">
        <v>23</v>
      </c>
      <c r="AL42" s="148" t="s">
        <v>996</v>
      </c>
      <c r="AM42" s="70" t="s">
        <v>23</v>
      </c>
      <c r="AN42" s="148" t="s">
        <v>996</v>
      </c>
      <c r="AO42" s="70" t="s">
        <v>23</v>
      </c>
      <c r="AP42" s="148" t="s">
        <v>996</v>
      </c>
      <c r="AQ42" s="70" t="s">
        <v>23</v>
      </c>
      <c r="AR42" s="148" t="s">
        <v>996</v>
      </c>
      <c r="AS42" s="70" t="s">
        <v>23</v>
      </c>
      <c r="AT42" s="148" t="s">
        <v>996</v>
      </c>
      <c r="AU42" s="70" t="s">
        <v>23</v>
      </c>
      <c r="AV42" s="148" t="s">
        <v>996</v>
      </c>
      <c r="AW42" s="70" t="s">
        <v>23</v>
      </c>
      <c r="AX42" s="148" t="s">
        <v>996</v>
      </c>
      <c r="AY42" s="70" t="s">
        <v>23</v>
      </c>
      <c r="AZ42" s="148" t="s">
        <v>996</v>
      </c>
      <c r="BA42" s="70" t="s">
        <v>23</v>
      </c>
      <c r="BB42" s="148" t="s">
        <v>996</v>
      </c>
      <c r="BC42" s="70" t="s">
        <v>23</v>
      </c>
      <c r="BD42" s="148" t="s">
        <v>996</v>
      </c>
      <c r="BE42" s="70" t="s">
        <v>23</v>
      </c>
      <c r="BF42" s="148" t="s">
        <v>996</v>
      </c>
      <c r="BG42" s="70" t="s">
        <v>23</v>
      </c>
      <c r="BH42" s="148" t="s">
        <v>996</v>
      </c>
      <c r="BI42" s="70" t="s">
        <v>23</v>
      </c>
      <c r="BJ42" s="148" t="s">
        <v>996</v>
      </c>
      <c r="BK42" s="70" t="s">
        <v>23</v>
      </c>
      <c r="BL42" s="148" t="s">
        <v>996</v>
      </c>
      <c r="BM42" s="70" t="s">
        <v>23</v>
      </c>
      <c r="BN42" s="148" t="s">
        <v>996</v>
      </c>
      <c r="BO42" s="70" t="s">
        <v>23</v>
      </c>
      <c r="BP42" s="148" t="s">
        <v>996</v>
      </c>
      <c r="BQ42" s="70" t="s">
        <v>23</v>
      </c>
      <c r="BR42" s="148" t="s">
        <v>996</v>
      </c>
      <c r="BS42" s="70" t="s">
        <v>23</v>
      </c>
      <c r="BT42" s="148" t="s">
        <v>996</v>
      </c>
      <c r="BU42" s="70" t="s">
        <v>23</v>
      </c>
      <c r="BV42" s="148" t="s">
        <v>996</v>
      </c>
      <c r="BW42" s="70" t="s">
        <v>23</v>
      </c>
      <c r="BX42" s="148" t="s">
        <v>996</v>
      </c>
      <c r="BY42" s="70" t="s">
        <v>23</v>
      </c>
      <c r="BZ42" s="148" t="s">
        <v>996</v>
      </c>
      <c r="CA42" s="70" t="s">
        <v>23</v>
      </c>
      <c r="CB42" s="148" t="s">
        <v>996</v>
      </c>
      <c r="CC42" s="70" t="s">
        <v>23</v>
      </c>
      <c r="CD42" s="148" t="s">
        <v>996</v>
      </c>
      <c r="CE42" s="70" t="s">
        <v>23</v>
      </c>
      <c r="CF42" s="148" t="s">
        <v>996</v>
      </c>
      <c r="CG42" s="70" t="s">
        <v>23</v>
      </c>
      <c r="CH42" s="148" t="s">
        <v>996</v>
      </c>
      <c r="CI42" s="70" t="s">
        <v>23</v>
      </c>
      <c r="CJ42" s="148" t="s">
        <v>996</v>
      </c>
      <c r="CK42" s="70" t="s">
        <v>23</v>
      </c>
      <c r="CL42" s="148" t="s">
        <v>996</v>
      </c>
      <c r="CM42" s="70" t="s">
        <v>23</v>
      </c>
      <c r="CN42" s="148" t="s">
        <v>996</v>
      </c>
      <c r="CO42" s="70" t="s">
        <v>23</v>
      </c>
      <c r="CP42" s="148" t="s">
        <v>996</v>
      </c>
      <c r="CQ42" s="70" t="s">
        <v>23</v>
      </c>
      <c r="CR42" s="148" t="s">
        <v>996</v>
      </c>
      <c r="CS42" s="70" t="s">
        <v>23</v>
      </c>
      <c r="CT42" s="148" t="s">
        <v>996</v>
      </c>
      <c r="CU42" s="70" t="s">
        <v>23</v>
      </c>
      <c r="CV42" s="148" t="s">
        <v>996</v>
      </c>
      <c r="CW42" s="70" t="s">
        <v>23</v>
      </c>
      <c r="CX42" s="148" t="s">
        <v>996</v>
      </c>
      <c r="CY42" s="70" t="s">
        <v>23</v>
      </c>
      <c r="CZ42" s="148" t="s">
        <v>996</v>
      </c>
      <c r="DA42" s="70" t="s">
        <v>23</v>
      </c>
      <c r="DB42" s="148" t="s">
        <v>996</v>
      </c>
      <c r="DC42" s="70" t="s">
        <v>23</v>
      </c>
      <c r="DD42" s="148" t="s">
        <v>996</v>
      </c>
      <c r="DE42" s="70" t="s">
        <v>23</v>
      </c>
      <c r="DF42" s="148" t="s">
        <v>996</v>
      </c>
      <c r="DG42" s="70" t="s">
        <v>23</v>
      </c>
      <c r="DH42" s="148" t="s">
        <v>996</v>
      </c>
      <c r="DI42" s="70" t="s">
        <v>23</v>
      </c>
      <c r="DJ42" s="148" t="s">
        <v>996</v>
      </c>
      <c r="DK42" s="70" t="s">
        <v>23</v>
      </c>
      <c r="DL42" s="148" t="s">
        <v>996</v>
      </c>
      <c r="DM42" s="70" t="s">
        <v>23</v>
      </c>
      <c r="DN42" s="148" t="s">
        <v>996</v>
      </c>
      <c r="DO42" s="70" t="s">
        <v>23</v>
      </c>
      <c r="DP42" s="148" t="s">
        <v>996</v>
      </c>
      <c r="DQ42" s="70" t="s">
        <v>23</v>
      </c>
      <c r="DR42" s="148" t="s">
        <v>996</v>
      </c>
      <c r="DS42" s="70" t="s">
        <v>23</v>
      </c>
      <c r="DT42" s="148" t="s">
        <v>996</v>
      </c>
      <c r="DU42" s="70" t="s">
        <v>23</v>
      </c>
      <c r="DV42" s="148" t="s">
        <v>996</v>
      </c>
      <c r="DW42" s="70" t="s">
        <v>23</v>
      </c>
      <c r="DX42" s="148" t="s">
        <v>996</v>
      </c>
      <c r="DY42" s="70" t="s">
        <v>23</v>
      </c>
      <c r="DZ42" s="148" t="s">
        <v>996</v>
      </c>
      <c r="EA42" s="70" t="s">
        <v>23</v>
      </c>
      <c r="EB42" s="148" t="s">
        <v>996</v>
      </c>
      <c r="EC42" s="70" t="s">
        <v>23</v>
      </c>
      <c r="ED42" s="148" t="s">
        <v>996</v>
      </c>
      <c r="EE42" s="70" t="s">
        <v>23</v>
      </c>
      <c r="EF42" s="148" t="s">
        <v>996</v>
      </c>
      <c r="EG42" s="70" t="s">
        <v>23</v>
      </c>
      <c r="EH42" s="148" t="s">
        <v>996</v>
      </c>
      <c r="EI42" s="70" t="s">
        <v>23</v>
      </c>
      <c r="EJ42" s="148" t="s">
        <v>996</v>
      </c>
      <c r="EK42" s="70" t="s">
        <v>23</v>
      </c>
      <c r="EL42" s="148" t="s">
        <v>996</v>
      </c>
      <c r="EM42" s="70" t="s">
        <v>23</v>
      </c>
      <c r="EN42" s="148" t="s">
        <v>996</v>
      </c>
      <c r="EO42" s="70" t="s">
        <v>23</v>
      </c>
      <c r="EP42" s="148" t="s">
        <v>996</v>
      </c>
      <c r="EQ42" s="70" t="s">
        <v>23</v>
      </c>
      <c r="ER42" s="148" t="s">
        <v>996</v>
      </c>
      <c r="ES42" s="70" t="s">
        <v>23</v>
      </c>
      <c r="ET42" s="148" t="s">
        <v>996</v>
      </c>
      <c r="EU42" s="70" t="s">
        <v>23</v>
      </c>
      <c r="EV42" s="148" t="s">
        <v>996</v>
      </c>
      <c r="EW42" s="70" t="s">
        <v>23</v>
      </c>
      <c r="EX42" s="148" t="s">
        <v>996</v>
      </c>
      <c r="EY42" s="70" t="s">
        <v>23</v>
      </c>
      <c r="EZ42" s="148" t="s">
        <v>996</v>
      </c>
      <c r="FA42" s="70"/>
      <c r="FB42" s="70"/>
      <c r="FC42" s="148"/>
      <c r="FD42" s="70"/>
      <c r="FE42" s="148"/>
      <c r="FF42" s="70"/>
      <c r="FG42" s="148"/>
    </row>
    <row r="43" spans="1:163" ht="50.1" customHeight="1" x14ac:dyDescent="0.3">
      <c r="A43" s="144" t="s">
        <v>67</v>
      </c>
      <c r="B43" s="158" t="s">
        <v>530</v>
      </c>
      <c r="C43" s="194" t="str">
        <f>VLOOKUP(A43,Quest_eng_2018!A:C,3,FALSE)</f>
        <v>Does the enterprise publish the list of financial support applications rejected by the company in 2019 and the reason for the rejection of the requests on the webpage?</v>
      </c>
      <c r="D43" s="145" t="s">
        <v>323</v>
      </c>
      <c r="E43" s="146" t="s">
        <v>176</v>
      </c>
      <c r="F43" s="146" t="s">
        <v>177</v>
      </c>
      <c r="G43" s="147">
        <v>1</v>
      </c>
      <c r="H43" s="146" t="s">
        <v>21</v>
      </c>
      <c r="I43" s="146" t="s">
        <v>22</v>
      </c>
      <c r="J43" s="146" t="s">
        <v>23</v>
      </c>
      <c r="K43" s="146" t="s">
        <v>71</v>
      </c>
      <c r="L43" s="146" t="s">
        <v>25</v>
      </c>
      <c r="M43" s="146" t="s">
        <v>26</v>
      </c>
      <c r="N43" s="146" t="s">
        <v>255</v>
      </c>
      <c r="O43" s="146" t="s">
        <v>255</v>
      </c>
      <c r="P43" s="146" t="s">
        <v>414</v>
      </c>
      <c r="Q43" s="146" t="s">
        <v>414</v>
      </c>
      <c r="R43" s="147">
        <v>1</v>
      </c>
      <c r="S43" s="146">
        <v>0</v>
      </c>
      <c r="T43" s="147">
        <f t="shared" si="0"/>
        <v>0.5</v>
      </c>
      <c r="U43" s="146" t="s">
        <v>255</v>
      </c>
      <c r="V43" s="146" t="s">
        <v>414</v>
      </c>
      <c r="W43" s="70" t="s">
        <v>23</v>
      </c>
      <c r="X43" s="149" t="s">
        <v>973</v>
      </c>
      <c r="Y43" s="70" t="s">
        <v>23</v>
      </c>
      <c r="Z43" s="149" t="s">
        <v>993</v>
      </c>
      <c r="AA43" s="70" t="s">
        <v>23</v>
      </c>
      <c r="AB43" s="149" t="s">
        <v>993</v>
      </c>
      <c r="AC43" s="70" t="s">
        <v>23</v>
      </c>
      <c r="AD43" s="149" t="s">
        <v>993</v>
      </c>
      <c r="AE43" s="70" t="s">
        <v>23</v>
      </c>
      <c r="AF43" s="149" t="s">
        <v>993</v>
      </c>
      <c r="AG43" s="70" t="s">
        <v>23</v>
      </c>
      <c r="AH43" s="149" t="s">
        <v>993</v>
      </c>
      <c r="AI43" s="70" t="s">
        <v>23</v>
      </c>
      <c r="AJ43" s="149" t="s">
        <v>996</v>
      </c>
      <c r="AK43" s="70" t="s">
        <v>623</v>
      </c>
      <c r="AL43" s="149" t="s">
        <v>664</v>
      </c>
      <c r="AM43" s="70" t="s">
        <v>23</v>
      </c>
      <c r="AN43" s="149" t="s">
        <v>996</v>
      </c>
      <c r="AO43" s="70" t="s">
        <v>623</v>
      </c>
      <c r="AP43" s="149" t="s">
        <v>664</v>
      </c>
      <c r="AQ43" s="70" t="s">
        <v>23</v>
      </c>
      <c r="AR43" s="149" t="s">
        <v>996</v>
      </c>
      <c r="AS43" s="70" t="s">
        <v>23</v>
      </c>
      <c r="AT43" s="149" t="s">
        <v>996</v>
      </c>
      <c r="AU43" s="70" t="s">
        <v>623</v>
      </c>
      <c r="AV43" s="149" t="s">
        <v>664</v>
      </c>
      <c r="AW43" s="70" t="s">
        <v>23</v>
      </c>
      <c r="AX43" s="149" t="s">
        <v>996</v>
      </c>
      <c r="AY43" s="70" t="s">
        <v>23</v>
      </c>
      <c r="AZ43" s="149" t="s">
        <v>996</v>
      </c>
      <c r="BA43" s="70" t="s">
        <v>23</v>
      </c>
      <c r="BB43" s="149" t="s">
        <v>996</v>
      </c>
      <c r="BC43" s="70" t="s">
        <v>23</v>
      </c>
      <c r="BD43" s="149" t="s">
        <v>996</v>
      </c>
      <c r="BE43" s="70" t="s">
        <v>23</v>
      </c>
      <c r="BF43" s="149" t="s">
        <v>996</v>
      </c>
      <c r="BG43" s="70" t="s">
        <v>23</v>
      </c>
      <c r="BH43" s="149" t="s">
        <v>996</v>
      </c>
      <c r="BI43" s="70" t="s">
        <v>23</v>
      </c>
      <c r="BJ43" s="149" t="s">
        <v>996</v>
      </c>
      <c r="BK43" s="70" t="s">
        <v>23</v>
      </c>
      <c r="BL43" s="149" t="s">
        <v>996</v>
      </c>
      <c r="BM43" s="70" t="s">
        <v>23</v>
      </c>
      <c r="BN43" s="149" t="s">
        <v>996</v>
      </c>
      <c r="BO43" s="70" t="s">
        <v>23</v>
      </c>
      <c r="BP43" s="149" t="s">
        <v>996</v>
      </c>
      <c r="BQ43" s="70" t="s">
        <v>23</v>
      </c>
      <c r="BR43" s="149" t="s">
        <v>996</v>
      </c>
      <c r="BS43" s="70" t="s">
        <v>23</v>
      </c>
      <c r="BT43" s="149" t="s">
        <v>996</v>
      </c>
      <c r="BU43" s="70" t="s">
        <v>23</v>
      </c>
      <c r="BV43" s="149" t="s">
        <v>996</v>
      </c>
      <c r="BW43" s="70" t="s">
        <v>23</v>
      </c>
      <c r="BX43" s="149" t="s">
        <v>996</v>
      </c>
      <c r="BY43" s="70" t="s">
        <v>23</v>
      </c>
      <c r="BZ43" s="149" t="s">
        <v>996</v>
      </c>
      <c r="CA43" s="70" t="s">
        <v>23</v>
      </c>
      <c r="CB43" s="149" t="s">
        <v>996</v>
      </c>
      <c r="CC43" s="70" t="s">
        <v>23</v>
      </c>
      <c r="CD43" s="149" t="s">
        <v>996</v>
      </c>
      <c r="CE43" s="70" t="s">
        <v>23</v>
      </c>
      <c r="CF43" s="149" t="s">
        <v>996</v>
      </c>
      <c r="CG43" s="70" t="s">
        <v>23</v>
      </c>
      <c r="CH43" s="149" t="s">
        <v>996</v>
      </c>
      <c r="CI43" s="70" t="s">
        <v>23</v>
      </c>
      <c r="CJ43" s="149" t="s">
        <v>996</v>
      </c>
      <c r="CK43" s="70" t="s">
        <v>623</v>
      </c>
      <c r="CL43" s="149" t="s">
        <v>998</v>
      </c>
      <c r="CM43" s="70" t="s">
        <v>23</v>
      </c>
      <c r="CN43" s="149" t="s">
        <v>996</v>
      </c>
      <c r="CO43" s="70" t="s">
        <v>23</v>
      </c>
      <c r="CP43" s="149" t="s">
        <v>996</v>
      </c>
      <c r="CQ43" s="70" t="s">
        <v>23</v>
      </c>
      <c r="CR43" s="149" t="s">
        <v>996</v>
      </c>
      <c r="CS43" s="70" t="s">
        <v>23</v>
      </c>
      <c r="CT43" s="149" t="s">
        <v>996</v>
      </c>
      <c r="CU43" s="70" t="s">
        <v>23</v>
      </c>
      <c r="CV43" s="149" t="s">
        <v>996</v>
      </c>
      <c r="CW43" s="70" t="s">
        <v>23</v>
      </c>
      <c r="CX43" s="149" t="s">
        <v>996</v>
      </c>
      <c r="CY43" s="70" t="s">
        <v>23</v>
      </c>
      <c r="CZ43" s="149" t="s">
        <v>996</v>
      </c>
      <c r="DA43" s="70" t="s">
        <v>23</v>
      </c>
      <c r="DB43" s="149" t="s">
        <v>996</v>
      </c>
      <c r="DC43" s="70" t="s">
        <v>623</v>
      </c>
      <c r="DD43" s="149" t="s">
        <v>997</v>
      </c>
      <c r="DE43" s="70" t="s">
        <v>23</v>
      </c>
      <c r="DF43" s="149" t="s">
        <v>996</v>
      </c>
      <c r="DG43" s="70" t="s">
        <v>23</v>
      </c>
      <c r="DH43" s="149" t="s">
        <v>996</v>
      </c>
      <c r="DI43" s="70" t="s">
        <v>23</v>
      </c>
      <c r="DJ43" s="149" t="s">
        <v>996</v>
      </c>
      <c r="DK43" s="70" t="s">
        <v>23</v>
      </c>
      <c r="DL43" s="149" t="s">
        <v>996</v>
      </c>
      <c r="DM43" s="70" t="s">
        <v>23</v>
      </c>
      <c r="DN43" s="149" t="s">
        <v>996</v>
      </c>
      <c r="DO43" s="70" t="s">
        <v>23</v>
      </c>
      <c r="DP43" s="149" t="s">
        <v>996</v>
      </c>
      <c r="DQ43" s="70" t="s">
        <v>23</v>
      </c>
      <c r="DR43" s="149" t="s">
        <v>996</v>
      </c>
      <c r="DS43" s="70" t="s">
        <v>23</v>
      </c>
      <c r="DT43" s="149" t="s">
        <v>996</v>
      </c>
      <c r="DU43" s="70" t="s">
        <v>23</v>
      </c>
      <c r="DV43" s="149" t="s">
        <v>996</v>
      </c>
      <c r="DW43" s="70" t="s">
        <v>23</v>
      </c>
      <c r="DX43" s="149" t="s">
        <v>996</v>
      </c>
      <c r="DY43" s="70" t="s">
        <v>23</v>
      </c>
      <c r="DZ43" s="149" t="s">
        <v>996</v>
      </c>
      <c r="EA43" s="70" t="s">
        <v>23</v>
      </c>
      <c r="EB43" s="149" t="s">
        <v>996</v>
      </c>
      <c r="EC43" s="70" t="s">
        <v>23</v>
      </c>
      <c r="ED43" s="148" t="s">
        <v>996</v>
      </c>
      <c r="EE43" s="70" t="s">
        <v>623</v>
      </c>
      <c r="EF43" s="148" t="s">
        <v>996</v>
      </c>
      <c r="EG43" s="70" t="s">
        <v>23</v>
      </c>
      <c r="EH43" s="148" t="s">
        <v>996</v>
      </c>
      <c r="EI43" s="70" t="s">
        <v>623</v>
      </c>
      <c r="EJ43" s="149" t="s">
        <v>997</v>
      </c>
      <c r="EK43" s="70" t="s">
        <v>623</v>
      </c>
      <c r="EL43" s="149" t="s">
        <v>997</v>
      </c>
      <c r="EM43" s="70" t="s">
        <v>23</v>
      </c>
      <c r="EN43" s="148" t="s">
        <v>996</v>
      </c>
      <c r="EO43" s="70" t="s">
        <v>23</v>
      </c>
      <c r="EP43" s="148" t="s">
        <v>996</v>
      </c>
      <c r="EQ43" s="70" t="s">
        <v>23</v>
      </c>
      <c r="ER43" s="148" t="s">
        <v>996</v>
      </c>
      <c r="ES43" s="70" t="s">
        <v>23</v>
      </c>
      <c r="ET43" s="148" t="s">
        <v>996</v>
      </c>
      <c r="EU43" s="70" t="s">
        <v>623</v>
      </c>
      <c r="EV43" s="149" t="s">
        <v>997</v>
      </c>
      <c r="EW43" s="70" t="s">
        <v>23</v>
      </c>
      <c r="EX43" s="148" t="s">
        <v>996</v>
      </c>
      <c r="EY43" s="70" t="s">
        <v>623</v>
      </c>
      <c r="EZ43" s="149" t="s">
        <v>997</v>
      </c>
      <c r="FA43" s="70"/>
      <c r="FB43" s="70"/>
      <c r="FC43" s="149"/>
      <c r="FD43" s="70"/>
      <c r="FE43" s="149"/>
      <c r="FF43" s="70"/>
      <c r="FG43" s="149"/>
    </row>
    <row r="44" spans="1:163" ht="50.1" customHeight="1" x14ac:dyDescent="0.3">
      <c r="A44" s="144" t="s">
        <v>68</v>
      </c>
      <c r="B44" s="158" t="s">
        <v>531</v>
      </c>
      <c r="C44" s="194" t="str">
        <f>VLOOKUP(A44,Quest_eng_2018!A:C,3,FALSE)</f>
        <v>Does the company publish the amounts and beneficiaries of grants, donations and sponsorships in 2019 (such as various social, cultural, educational, sports or other events, supported by the enterprise) on the webpage?</v>
      </c>
      <c r="D44" s="145" t="s">
        <v>323</v>
      </c>
      <c r="E44" s="146" t="s">
        <v>178</v>
      </c>
      <c r="F44" s="146" t="s">
        <v>179</v>
      </c>
      <c r="G44" s="147">
        <v>4</v>
      </c>
      <c r="H44" s="146" t="s">
        <v>21</v>
      </c>
      <c r="I44" s="146" t="s">
        <v>22</v>
      </c>
      <c r="J44" s="146" t="s">
        <v>23</v>
      </c>
      <c r="K44" s="146" t="s">
        <v>24</v>
      </c>
      <c r="L44" s="146" t="s">
        <v>187</v>
      </c>
      <c r="M44" s="146" t="s">
        <v>188</v>
      </c>
      <c r="N44" s="146" t="s">
        <v>255</v>
      </c>
      <c r="O44" s="146" t="s">
        <v>255</v>
      </c>
      <c r="P44" s="146" t="s">
        <v>25</v>
      </c>
      <c r="Q44" s="146" t="s">
        <v>26</v>
      </c>
      <c r="R44" s="147">
        <v>4</v>
      </c>
      <c r="S44" s="146">
        <v>0</v>
      </c>
      <c r="T44" s="147">
        <f t="shared" si="0"/>
        <v>2</v>
      </c>
      <c r="U44" s="146" t="s">
        <v>255</v>
      </c>
      <c r="V44" s="146">
        <f>T44</f>
        <v>2</v>
      </c>
      <c r="W44" s="70" t="s">
        <v>23</v>
      </c>
      <c r="X44" s="149" t="s">
        <v>973</v>
      </c>
      <c r="Y44" s="70" t="s">
        <v>23</v>
      </c>
      <c r="Z44" s="149" t="s">
        <v>993</v>
      </c>
      <c r="AA44" s="70" t="s">
        <v>23</v>
      </c>
      <c r="AB44" s="149" t="s">
        <v>993</v>
      </c>
      <c r="AC44" s="70" t="s">
        <v>23</v>
      </c>
      <c r="AD44" s="149" t="s">
        <v>993</v>
      </c>
      <c r="AE44" s="70" t="s">
        <v>23</v>
      </c>
      <c r="AF44" s="149" t="s">
        <v>993</v>
      </c>
      <c r="AG44" s="70" t="s">
        <v>23</v>
      </c>
      <c r="AH44" s="149" t="s">
        <v>993</v>
      </c>
      <c r="AI44" s="70" t="s">
        <v>23</v>
      </c>
      <c r="AJ44" s="149" t="s">
        <v>996</v>
      </c>
      <c r="AK44" s="70" t="s">
        <v>623</v>
      </c>
      <c r="AL44" s="149" t="s">
        <v>664</v>
      </c>
      <c r="AM44" s="70" t="s">
        <v>23</v>
      </c>
      <c r="AN44" s="149" t="s">
        <v>996</v>
      </c>
      <c r="AO44" s="70" t="s">
        <v>623</v>
      </c>
      <c r="AP44" s="149" t="s">
        <v>664</v>
      </c>
      <c r="AQ44" s="70" t="s">
        <v>25</v>
      </c>
      <c r="AR44" s="149" t="s">
        <v>654</v>
      </c>
      <c r="AS44" s="70" t="s">
        <v>23</v>
      </c>
      <c r="AT44" s="149" t="s">
        <v>996</v>
      </c>
      <c r="AU44" s="70" t="s">
        <v>623</v>
      </c>
      <c r="AV44" s="149" t="s">
        <v>664</v>
      </c>
      <c r="AW44" s="70" t="s">
        <v>23</v>
      </c>
      <c r="AX44" s="149" t="s">
        <v>996</v>
      </c>
      <c r="AY44" s="70" t="s">
        <v>23</v>
      </c>
      <c r="AZ44" s="149" t="s">
        <v>996</v>
      </c>
      <c r="BA44" s="70" t="s">
        <v>23</v>
      </c>
      <c r="BB44" s="149" t="s">
        <v>996</v>
      </c>
      <c r="BC44" s="70" t="s">
        <v>23</v>
      </c>
      <c r="BD44" s="149" t="s">
        <v>996</v>
      </c>
      <c r="BE44" s="70" t="s">
        <v>23</v>
      </c>
      <c r="BF44" s="149" t="s">
        <v>996</v>
      </c>
      <c r="BG44" s="70" t="s">
        <v>23</v>
      </c>
      <c r="BH44" s="149" t="s">
        <v>996</v>
      </c>
      <c r="BI44" s="70" t="s">
        <v>23</v>
      </c>
      <c r="BJ44" s="149" t="s">
        <v>996</v>
      </c>
      <c r="BK44" s="70" t="s">
        <v>23</v>
      </c>
      <c r="BL44" s="149" t="s">
        <v>996</v>
      </c>
      <c r="BM44" s="70" t="s">
        <v>23</v>
      </c>
      <c r="BN44" s="149" t="s">
        <v>996</v>
      </c>
      <c r="BO44" s="70" t="s">
        <v>23</v>
      </c>
      <c r="BP44" s="149" t="s">
        <v>996</v>
      </c>
      <c r="BQ44" s="70" t="s">
        <v>23</v>
      </c>
      <c r="BR44" s="149" t="s">
        <v>996</v>
      </c>
      <c r="BS44" s="70" t="s">
        <v>23</v>
      </c>
      <c r="BT44" s="149" t="s">
        <v>996</v>
      </c>
      <c r="BU44" s="70" t="s">
        <v>23</v>
      </c>
      <c r="BV44" s="149" t="s">
        <v>996</v>
      </c>
      <c r="BW44" s="70" t="s">
        <v>23</v>
      </c>
      <c r="BX44" s="149" t="s">
        <v>996</v>
      </c>
      <c r="BY44" s="70" t="s">
        <v>23</v>
      </c>
      <c r="BZ44" s="149" t="s">
        <v>996</v>
      </c>
      <c r="CA44" s="70" t="s">
        <v>23</v>
      </c>
      <c r="CB44" s="149" t="s">
        <v>996</v>
      </c>
      <c r="CC44" s="70" t="s">
        <v>23</v>
      </c>
      <c r="CD44" s="149" t="s">
        <v>996</v>
      </c>
      <c r="CE44" s="70" t="s">
        <v>23</v>
      </c>
      <c r="CF44" s="149" t="s">
        <v>996</v>
      </c>
      <c r="CG44" s="70" t="s">
        <v>23</v>
      </c>
      <c r="CH44" s="149" t="s">
        <v>996</v>
      </c>
      <c r="CI44" s="70" t="s">
        <v>23</v>
      </c>
      <c r="CJ44" s="149" t="s">
        <v>996</v>
      </c>
      <c r="CK44" s="70" t="s">
        <v>623</v>
      </c>
      <c r="CL44" s="149" t="s">
        <v>998</v>
      </c>
      <c r="CM44" s="70" t="s">
        <v>23</v>
      </c>
      <c r="CN44" s="149" t="s">
        <v>996</v>
      </c>
      <c r="CO44" s="70" t="s">
        <v>23</v>
      </c>
      <c r="CP44" s="149" t="s">
        <v>996</v>
      </c>
      <c r="CQ44" s="70" t="s">
        <v>23</v>
      </c>
      <c r="CR44" s="149" t="s">
        <v>996</v>
      </c>
      <c r="CS44" s="70" t="s">
        <v>23</v>
      </c>
      <c r="CT44" s="149" t="s">
        <v>996</v>
      </c>
      <c r="CU44" s="70" t="s">
        <v>23</v>
      </c>
      <c r="CV44" s="149" t="s">
        <v>996</v>
      </c>
      <c r="CW44" s="70" t="s">
        <v>23</v>
      </c>
      <c r="CX44" s="149" t="s">
        <v>996</v>
      </c>
      <c r="CY44" s="70" t="s">
        <v>23</v>
      </c>
      <c r="CZ44" s="149" t="s">
        <v>996</v>
      </c>
      <c r="DA44" s="70" t="s">
        <v>23</v>
      </c>
      <c r="DB44" s="149" t="s">
        <v>996</v>
      </c>
      <c r="DC44" s="70" t="s">
        <v>623</v>
      </c>
      <c r="DD44" s="149" t="s">
        <v>997</v>
      </c>
      <c r="DE44" s="70" t="s">
        <v>23</v>
      </c>
      <c r="DF44" s="149" t="s">
        <v>996</v>
      </c>
      <c r="DG44" s="70" t="s">
        <v>23</v>
      </c>
      <c r="DH44" s="149" t="s">
        <v>996</v>
      </c>
      <c r="DI44" s="70" t="s">
        <v>23</v>
      </c>
      <c r="DJ44" s="149" t="s">
        <v>996</v>
      </c>
      <c r="DK44" s="70" t="s">
        <v>23</v>
      </c>
      <c r="DL44" s="149" t="s">
        <v>996</v>
      </c>
      <c r="DM44" s="70" t="s">
        <v>23</v>
      </c>
      <c r="DN44" s="149" t="s">
        <v>996</v>
      </c>
      <c r="DO44" s="70" t="s">
        <v>23</v>
      </c>
      <c r="DP44" s="149" t="s">
        <v>996</v>
      </c>
      <c r="DQ44" s="70" t="s">
        <v>23</v>
      </c>
      <c r="DR44" s="149" t="s">
        <v>996</v>
      </c>
      <c r="DS44" s="70" t="s">
        <v>23</v>
      </c>
      <c r="DT44" s="149" t="s">
        <v>996</v>
      </c>
      <c r="DU44" s="70" t="s">
        <v>23</v>
      </c>
      <c r="DV44" s="149" t="s">
        <v>996</v>
      </c>
      <c r="DW44" s="70" t="s">
        <v>23</v>
      </c>
      <c r="DX44" s="149" t="s">
        <v>996</v>
      </c>
      <c r="DY44" s="70" t="s">
        <v>23</v>
      </c>
      <c r="DZ44" s="149" t="s">
        <v>996</v>
      </c>
      <c r="EA44" s="70" t="s">
        <v>23</v>
      </c>
      <c r="EB44" s="149" t="s">
        <v>996</v>
      </c>
      <c r="EC44" s="70" t="s">
        <v>23</v>
      </c>
      <c r="ED44" s="148" t="s">
        <v>996</v>
      </c>
      <c r="EE44" s="70" t="s">
        <v>623</v>
      </c>
      <c r="EF44" s="148" t="s">
        <v>996</v>
      </c>
      <c r="EG44" s="70" t="s">
        <v>23</v>
      </c>
      <c r="EH44" s="148" t="s">
        <v>996</v>
      </c>
      <c r="EI44" s="70" t="s">
        <v>623</v>
      </c>
      <c r="EJ44" s="149" t="s">
        <v>997</v>
      </c>
      <c r="EK44" s="70" t="s">
        <v>623</v>
      </c>
      <c r="EL44" s="149" t="s">
        <v>997</v>
      </c>
      <c r="EM44" s="70" t="s">
        <v>23</v>
      </c>
      <c r="EN44" s="148" t="s">
        <v>996</v>
      </c>
      <c r="EO44" s="70" t="s">
        <v>23</v>
      </c>
      <c r="EP44" s="148" t="s">
        <v>996</v>
      </c>
      <c r="EQ44" s="70" t="s">
        <v>23</v>
      </c>
      <c r="ER44" s="148" t="s">
        <v>996</v>
      </c>
      <c r="ES44" s="70" t="s">
        <v>23</v>
      </c>
      <c r="ET44" s="148" t="s">
        <v>996</v>
      </c>
      <c r="EU44" s="70" t="s">
        <v>623</v>
      </c>
      <c r="EV44" s="149" t="s">
        <v>997</v>
      </c>
      <c r="EW44" s="70" t="s">
        <v>23</v>
      </c>
      <c r="EX44" s="148" t="s">
        <v>996</v>
      </c>
      <c r="EY44" s="70" t="s">
        <v>623</v>
      </c>
      <c r="EZ44" s="149" t="s">
        <v>997</v>
      </c>
      <c r="FA44" s="70"/>
      <c r="FB44" s="70"/>
      <c r="FC44" s="149"/>
      <c r="FD44" s="70"/>
      <c r="FE44" s="149"/>
      <c r="FF44" s="70"/>
      <c r="FG44" s="149"/>
    </row>
    <row r="45" spans="1:163" ht="50.1" customHeight="1" x14ac:dyDescent="0.3"/>
    <row r="46" spans="1:163" ht="50.1" customHeight="1" x14ac:dyDescent="0.3">
      <c r="G46">
        <f>SUM(G2:G45)</f>
        <v>100</v>
      </c>
    </row>
    <row r="47" spans="1:163" ht="50.1" customHeight="1" x14ac:dyDescent="0.3"/>
    <row r="48" spans="1:163" ht="50.1" customHeight="1" x14ac:dyDescent="0.3"/>
    <row r="49" ht="50.1" customHeight="1" x14ac:dyDescent="0.3"/>
    <row r="50" ht="50.1" customHeight="1" x14ac:dyDescent="0.3"/>
    <row r="51" ht="50.1" customHeight="1" x14ac:dyDescent="0.3"/>
    <row r="52" ht="50.1" customHeight="1" x14ac:dyDescent="0.3"/>
    <row r="53" ht="50.1" customHeight="1" x14ac:dyDescent="0.3"/>
    <row r="54" ht="50.1" customHeight="1" x14ac:dyDescent="0.3"/>
    <row r="55" ht="50.1" customHeight="1" x14ac:dyDescent="0.3"/>
  </sheetData>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G76"/>
  <sheetViews>
    <sheetView zoomScale="50" zoomScaleNormal="50" workbookViewId="0">
      <pane xSplit="2" ySplit="1" topLeftCell="EM38" activePane="bottomRight" state="frozen"/>
      <selection pane="topRight" activeCell="C1" sqref="C1"/>
      <selection pane="bottomLeft" activeCell="A2" sqref="A2"/>
      <selection pane="bottomRight" activeCell="EM56" sqref="EM56"/>
    </sheetView>
  </sheetViews>
  <sheetFormatPr defaultRowHeight="14.4" x14ac:dyDescent="0.3"/>
  <cols>
    <col min="1" max="1" width="11.5546875" bestFit="1" customWidth="1"/>
    <col min="2" max="3" width="85.21875" customWidth="1"/>
    <col min="4" max="4" width="24" customWidth="1"/>
    <col min="5" max="5" width="10.77734375" customWidth="1"/>
    <col min="18" max="18" width="9.21875" customWidth="1"/>
    <col min="21" max="22" width="9.21875" customWidth="1"/>
    <col min="23" max="163" width="40.77734375" customWidth="1"/>
  </cols>
  <sheetData>
    <row r="1" spans="1:163" s="151" customFormat="1" ht="50.1" customHeight="1" x14ac:dyDescent="0.3">
      <c r="A1" s="150" t="s">
        <v>0</v>
      </c>
      <c r="B1" s="16" t="s">
        <v>1</v>
      </c>
      <c r="C1" s="15" t="s">
        <v>480</v>
      </c>
      <c r="D1" s="15" t="s">
        <v>316</v>
      </c>
      <c r="E1" s="15" t="s">
        <v>2</v>
      </c>
      <c r="F1" s="16" t="s">
        <v>3</v>
      </c>
      <c r="G1" s="17" t="s">
        <v>4</v>
      </c>
      <c r="H1" s="18" t="s">
        <v>5</v>
      </c>
      <c r="I1" s="18" t="s">
        <v>6</v>
      </c>
      <c r="J1" s="18" t="s">
        <v>7</v>
      </c>
      <c r="K1" s="18" t="s">
        <v>8</v>
      </c>
      <c r="L1" s="18" t="s">
        <v>9</v>
      </c>
      <c r="M1" s="18" t="s">
        <v>10</v>
      </c>
      <c r="N1" s="18" t="s">
        <v>11</v>
      </c>
      <c r="O1" s="18" t="s">
        <v>12</v>
      </c>
      <c r="P1" s="18" t="s">
        <v>13</v>
      </c>
      <c r="Q1" s="18" t="s">
        <v>14</v>
      </c>
      <c r="R1" s="18" t="s">
        <v>15</v>
      </c>
      <c r="S1" s="18" t="s">
        <v>16</v>
      </c>
      <c r="T1" s="18" t="s">
        <v>17</v>
      </c>
      <c r="U1" s="18" t="s">
        <v>18</v>
      </c>
      <c r="V1" s="18" t="s">
        <v>19</v>
      </c>
      <c r="W1" s="34" t="s">
        <v>189</v>
      </c>
      <c r="X1" s="34"/>
      <c r="Y1" s="34" t="s">
        <v>190</v>
      </c>
      <c r="Z1" s="34"/>
      <c r="AA1" s="34" t="s">
        <v>191</v>
      </c>
      <c r="AB1" s="34"/>
      <c r="AC1" s="34" t="s">
        <v>193</v>
      </c>
      <c r="AD1" s="34"/>
      <c r="AE1" s="34" t="s">
        <v>194</v>
      </c>
      <c r="AF1" s="34"/>
      <c r="AG1" s="34" t="s">
        <v>195</v>
      </c>
      <c r="AH1" s="34"/>
      <c r="AI1" s="34" t="s">
        <v>534</v>
      </c>
      <c r="AJ1" s="34"/>
      <c r="AK1" s="34" t="s">
        <v>536</v>
      </c>
      <c r="AL1" s="34"/>
      <c r="AM1" s="34" t="s">
        <v>196</v>
      </c>
      <c r="AN1" s="34"/>
      <c r="AO1" s="34" t="s">
        <v>197</v>
      </c>
      <c r="AP1" s="34"/>
      <c r="AQ1" s="34" t="s">
        <v>198</v>
      </c>
      <c r="AR1" s="34"/>
      <c r="AS1" s="34" t="s">
        <v>538</v>
      </c>
      <c r="AT1" s="34"/>
      <c r="AU1" s="34" t="s">
        <v>199</v>
      </c>
      <c r="AV1" s="34"/>
      <c r="AW1" s="34" t="s">
        <v>540</v>
      </c>
      <c r="AX1" s="34"/>
      <c r="AY1" s="34" t="s">
        <v>542</v>
      </c>
      <c r="AZ1" s="34"/>
      <c r="BA1" s="34" t="s">
        <v>200</v>
      </c>
      <c r="BB1" s="34"/>
      <c r="BC1" s="34" t="s">
        <v>544</v>
      </c>
      <c r="BD1" s="34"/>
      <c r="BE1" s="34" t="s">
        <v>546</v>
      </c>
      <c r="BF1" s="34"/>
      <c r="BG1" s="34" t="s">
        <v>202</v>
      </c>
      <c r="BH1" s="34"/>
      <c r="BI1" s="34" t="s">
        <v>203</v>
      </c>
      <c r="BJ1" s="34"/>
      <c r="BK1" s="34" t="s">
        <v>532</v>
      </c>
      <c r="BL1" s="34"/>
      <c r="BM1" s="34" t="s">
        <v>204</v>
      </c>
      <c r="BN1" s="34"/>
      <c r="BO1" s="34" t="s">
        <v>205</v>
      </c>
      <c r="BP1" s="34"/>
      <c r="BQ1" s="34" t="s">
        <v>206</v>
      </c>
      <c r="BR1" s="34"/>
      <c r="BS1" s="34" t="s">
        <v>207</v>
      </c>
      <c r="BT1" s="34"/>
      <c r="BU1" s="34" t="s">
        <v>208</v>
      </c>
      <c r="BV1" s="34"/>
      <c r="BW1" s="34" t="s">
        <v>209</v>
      </c>
      <c r="BX1" s="34"/>
      <c r="BY1" s="34" t="s">
        <v>548</v>
      </c>
      <c r="BZ1" s="34"/>
      <c r="CA1" s="34" t="s">
        <v>550</v>
      </c>
      <c r="CB1" s="34"/>
      <c r="CC1" s="34" t="s">
        <v>211</v>
      </c>
      <c r="CD1" s="34"/>
      <c r="CE1" s="34" t="s">
        <v>552</v>
      </c>
      <c r="CF1" s="34"/>
      <c r="CG1" s="34" t="s">
        <v>213</v>
      </c>
      <c r="CH1" s="34"/>
      <c r="CI1" s="34" t="s">
        <v>231</v>
      </c>
      <c r="CJ1" s="34"/>
      <c r="CK1" s="34" t="s">
        <v>214</v>
      </c>
      <c r="CL1" s="34"/>
      <c r="CM1" s="34" t="s">
        <v>232</v>
      </c>
      <c r="CN1" s="34"/>
      <c r="CO1" s="34" t="s">
        <v>215</v>
      </c>
      <c r="CP1" s="34"/>
      <c r="CQ1" s="34" t="s">
        <v>217</v>
      </c>
      <c r="CR1" s="34"/>
      <c r="CS1" s="34" t="s">
        <v>233</v>
      </c>
      <c r="CT1" s="34"/>
      <c r="CU1" s="34" t="s">
        <v>218</v>
      </c>
      <c r="CV1" s="34"/>
      <c r="CW1" s="34" t="s">
        <v>219</v>
      </c>
      <c r="CX1" s="34"/>
      <c r="CY1" s="34" t="s">
        <v>220</v>
      </c>
      <c r="CZ1" s="34"/>
      <c r="DA1" s="34" t="s">
        <v>221</v>
      </c>
      <c r="DB1" s="34"/>
      <c r="DC1" s="34" t="s">
        <v>222</v>
      </c>
      <c r="DD1" s="34"/>
      <c r="DE1" s="34" t="s">
        <v>234</v>
      </c>
      <c r="DF1" s="34"/>
      <c r="DG1" s="34" t="s">
        <v>223</v>
      </c>
      <c r="DH1" s="34"/>
      <c r="DI1" s="34" t="s">
        <v>224</v>
      </c>
      <c r="DJ1" s="34"/>
      <c r="DK1" s="34" t="s">
        <v>225</v>
      </c>
      <c r="DL1" s="34"/>
      <c r="DM1" s="34" t="s">
        <v>226</v>
      </c>
      <c r="DN1" s="34"/>
      <c r="DO1" s="34" t="s">
        <v>227</v>
      </c>
      <c r="DP1" s="34"/>
      <c r="DQ1" s="34" t="s">
        <v>228</v>
      </c>
      <c r="DR1" s="34"/>
      <c r="DS1" s="34" t="s">
        <v>867</v>
      </c>
      <c r="DT1" s="34"/>
      <c r="DU1" s="34" t="s">
        <v>237</v>
      </c>
      <c r="DV1" s="34"/>
      <c r="DW1" s="34" t="s">
        <v>230</v>
      </c>
      <c r="DX1" s="34"/>
      <c r="DY1" s="34" t="s">
        <v>239</v>
      </c>
      <c r="DZ1" s="34"/>
      <c r="EA1" s="34" t="s">
        <v>240</v>
      </c>
      <c r="EB1" s="34"/>
      <c r="EC1" s="34" t="s">
        <v>241</v>
      </c>
      <c r="ED1" s="34"/>
      <c r="EE1" s="34" t="s">
        <v>906</v>
      </c>
      <c r="EF1" s="34"/>
      <c r="EG1" s="34" t="s">
        <v>238</v>
      </c>
      <c r="EH1" s="34"/>
      <c r="EI1" s="34" t="s">
        <v>554</v>
      </c>
      <c r="EJ1" s="34"/>
      <c r="EK1" s="34" t="s">
        <v>556</v>
      </c>
      <c r="EL1" s="34"/>
      <c r="EM1" s="34" t="s">
        <v>558</v>
      </c>
      <c r="EN1" s="34"/>
      <c r="EO1" s="34" t="s">
        <v>560</v>
      </c>
      <c r="EP1" s="34"/>
      <c r="EQ1" s="34" t="s">
        <v>571</v>
      </c>
      <c r="ER1" s="34"/>
      <c r="ES1" s="34" t="s">
        <v>562</v>
      </c>
      <c r="ET1" s="34"/>
      <c r="EU1" s="34" t="s">
        <v>564</v>
      </c>
      <c r="EV1" s="34"/>
      <c r="EW1" s="34" t="s">
        <v>566</v>
      </c>
      <c r="EX1" s="34"/>
      <c r="EY1" s="34" t="s">
        <v>568</v>
      </c>
      <c r="EZ1" s="34"/>
      <c r="FA1" s="34"/>
      <c r="FB1" s="226" t="s">
        <v>201</v>
      </c>
      <c r="FC1" s="34"/>
      <c r="FD1" s="226" t="s">
        <v>210</v>
      </c>
      <c r="FE1" s="34"/>
      <c r="FF1" s="226" t="s">
        <v>212</v>
      </c>
      <c r="FG1" s="34"/>
    </row>
    <row r="2" spans="1:163" ht="50.1" customHeight="1" x14ac:dyDescent="0.3">
      <c r="A2" s="29" t="s">
        <v>20</v>
      </c>
      <c r="B2" s="4" t="s">
        <v>517</v>
      </c>
      <c r="C2" s="159" t="str">
        <f>VLOOKUP(A2,Quest_eng_2018!A:C,3,FALSE)</f>
        <v xml:space="preserve">Is the enterprise 2019 Annual Report published on the Web page? </v>
      </c>
      <c r="D2" s="159" t="s">
        <v>317</v>
      </c>
      <c r="E2" s="22" t="s">
        <v>100</v>
      </c>
      <c r="F2" s="22" t="s">
        <v>101</v>
      </c>
      <c r="G2" s="5">
        <v>4</v>
      </c>
      <c r="H2" s="22" t="s">
        <v>21</v>
      </c>
      <c r="I2" s="22" t="s">
        <v>22</v>
      </c>
      <c r="J2" s="22" t="s">
        <v>23</v>
      </c>
      <c r="K2" s="22" t="s">
        <v>24</v>
      </c>
      <c r="L2" s="22" t="s">
        <v>25</v>
      </c>
      <c r="M2" s="22" t="s">
        <v>26</v>
      </c>
      <c r="N2" s="22" t="s">
        <v>255</v>
      </c>
      <c r="O2" s="22" t="s">
        <v>255</v>
      </c>
      <c r="P2" s="22" t="s">
        <v>414</v>
      </c>
      <c r="Q2" s="22" t="s">
        <v>414</v>
      </c>
      <c r="R2" s="5">
        <v>4</v>
      </c>
      <c r="S2" s="22">
        <v>0</v>
      </c>
      <c r="T2" s="5">
        <f>R2/2</f>
        <v>2</v>
      </c>
      <c r="U2" s="22" t="s">
        <v>255</v>
      </c>
      <c r="V2" s="22" t="s">
        <v>414</v>
      </c>
      <c r="W2" s="70">
        <f>IF(Monitoring_new!W2="","",IF(Monitoring_new!W2=Monitoring_new!$H2,Monitoring_new!$R2,IF(Monitoring_new!W2=Monitoring_new!$J2,Monitoring_new!$S2,IF(Monitoring_new!W2=Monitoring_new!$L2,Monitoring_new!$T2,IF(Monitoring_new!W2=Monitoring_new!$N2,Monitoring_new!$U2,IF(Monitoring_new!W2=Monitoring_new!$P2,Monitoring_new!$V2,"ERROR"))))))</f>
        <v>0</v>
      </c>
      <c r="X2" s="35"/>
      <c r="Y2" s="70">
        <f>IF(Monitoring_new!Y2="","",IF(Monitoring_new!Y2=Monitoring_new!$H2,Monitoring_new!$R2,IF(Monitoring_new!Y2=Monitoring_new!$J2,Monitoring_new!$S2,IF(Monitoring_new!Y2=Monitoring_new!$L2,Monitoring_new!$T2,IF(Monitoring_new!Y2=Monitoring_new!$N2,Monitoring_new!$U2,IF(Monitoring_new!Y2=Monitoring_new!$P2,Monitoring_new!$V2,"ERROR"))))))</f>
        <v>0</v>
      </c>
      <c r="Z2" s="90"/>
      <c r="AA2" s="70">
        <f>IF(Monitoring_new!AA2="","",IF(Monitoring_new!AA2=Monitoring_new!$H2,Monitoring_new!$R2,IF(Monitoring_new!AA2=Monitoring_new!$J2,Monitoring_new!$S2,IF(Monitoring_new!AA2=Monitoring_new!$L2,Monitoring_new!$T2,IF(Monitoring_new!AA2=Monitoring_new!$N2,Monitoring_new!$U2,IF(Monitoring_new!AA2=Monitoring_new!$P2,Monitoring_new!$V2,"ERROR"))))))</f>
        <v>2</v>
      </c>
      <c r="AB2" s="76"/>
      <c r="AC2" s="70">
        <f>IF(Monitoring_new!AC2="","",IF(Monitoring_new!AC2=Monitoring_new!$H2,Monitoring_new!$R2,IF(Monitoring_new!AC2=Monitoring_new!$J2,Monitoring_new!$S2,IF(Monitoring_new!AC2=Monitoring_new!$L2,Monitoring_new!$T2,IF(Monitoring_new!AC2=Monitoring_new!$N2,Monitoring_new!$U2,IF(Monitoring_new!AC2=Monitoring_new!$P2,Monitoring_new!$V2,"ERROR"))))))</f>
        <v>2</v>
      </c>
      <c r="AD2" s="77"/>
      <c r="AE2" s="70">
        <f>IF(Monitoring_new!AE2="","",IF(Monitoring_new!AE2=Monitoring_new!$H2,Monitoring_new!$R2,IF(Monitoring_new!AE2=Monitoring_new!$J2,Monitoring_new!$S2,IF(Monitoring_new!AE2=Monitoring_new!$L2,Monitoring_new!$T2,IF(Monitoring_new!AE2=Monitoring_new!$N2,Monitoring_new!$U2,IF(Monitoring_new!AE2=Monitoring_new!$P2,Monitoring_new!$V2,"ERROR"))))))</f>
        <v>0</v>
      </c>
      <c r="AF2" s="77"/>
      <c r="AG2" s="70">
        <f>IF(Monitoring_new!AG2="","",IF(Monitoring_new!AG2=Monitoring_new!$H2,Monitoring_new!$R2,IF(Monitoring_new!AG2=Monitoring_new!$J2,Monitoring_new!$S2,IF(Monitoring_new!AG2=Monitoring_new!$L2,Monitoring_new!$T2,IF(Monitoring_new!AG2=Monitoring_new!$N2,Monitoring_new!$U2,IF(Monitoring_new!AG2=Monitoring_new!$P2,Monitoring_new!$V2,"ERROR"))))))</f>
        <v>0</v>
      </c>
      <c r="AH2" s="76"/>
      <c r="AI2" s="70">
        <f>IF(Monitoring_new!AI2="","",IF(Monitoring_new!AI2=Monitoring_new!$H2,Monitoring_new!$R2,IF(Monitoring_new!AI2=Monitoring_new!$J2,Monitoring_new!$S2,IF(Monitoring_new!AI2=Monitoring_new!$L2,Monitoring_new!$T2,IF(Monitoring_new!AI2=Monitoring_new!$N2,Monitoring_new!$U2,IF(Monitoring_new!AI2=Monitoring_new!$P2,Monitoring_new!$V2,"ERROR"))))))</f>
        <v>0</v>
      </c>
      <c r="AJ2" s="90"/>
      <c r="AK2" s="70">
        <f>IF(Monitoring_new!AK2="","",IF(Monitoring_new!AK2=Monitoring_new!$H2,Monitoring_new!$R2,IF(Monitoring_new!AK2=Monitoring_new!$J2,Monitoring_new!$S2,IF(Monitoring_new!AK2=Monitoring_new!$L2,Monitoring_new!$T2,IF(Monitoring_new!AK2=Monitoring_new!$N2,Monitoring_new!$U2,IF(Monitoring_new!AK2=Monitoring_new!$P2,Monitoring_new!$V2,"ERROR"))))))</f>
        <v>0</v>
      </c>
      <c r="AL2" s="83"/>
      <c r="AM2" s="70">
        <f>IF(Monitoring_new!AM2="","",IF(Monitoring_new!AM2=Monitoring_new!$H2,Monitoring_new!$R2,IF(Monitoring_new!AM2=Monitoring_new!$J2,Monitoring_new!$S2,IF(Monitoring_new!AM2=Monitoring_new!$L2,Monitoring_new!$T2,IF(Monitoring_new!AM2=Monitoring_new!$N2,Monitoring_new!$U2,IF(Monitoring_new!AM2=Monitoring_new!$P2,Monitoring_new!$V2,"ERROR"))))))</f>
        <v>0</v>
      </c>
      <c r="AN2" s="83"/>
      <c r="AO2" s="70">
        <f>IF(Monitoring_new!AO2="","",IF(Monitoring_new!AO2=Monitoring_new!$H2,Monitoring_new!$R2,IF(Monitoring_new!AO2=Monitoring_new!$J2,Monitoring_new!$S2,IF(Monitoring_new!AO2=Monitoring_new!$L2,Monitoring_new!$T2,IF(Monitoring_new!AO2=Monitoring_new!$N2,Monitoring_new!$U2,IF(Monitoring_new!AO2=Monitoring_new!$P2,Monitoring_new!$V2,"ERROR"))))))</f>
        <v>0</v>
      </c>
      <c r="AP2" s="130"/>
      <c r="AQ2" s="70">
        <f>IF(Monitoring_new!AQ2="","",IF(Monitoring_new!AQ2=Monitoring_new!$H2,Monitoring_new!$R2,IF(Monitoring_new!AQ2=Monitoring_new!$J2,Monitoring_new!$S2,IF(Monitoring_new!AQ2=Monitoring_new!$L2,Monitoring_new!$T2,IF(Monitoring_new!AQ2=Monitoring_new!$N2,Monitoring_new!$U2,IF(Monitoring_new!AQ2=Monitoring_new!$P2,Monitoring_new!$V2,"ERROR"))))))</f>
        <v>0</v>
      </c>
      <c r="AR2" s="90"/>
      <c r="AS2" s="70">
        <f>IF(Monitoring_new!AS2="","",IF(Monitoring_new!AS2=Monitoring_new!$H2,Monitoring_new!$R2,IF(Monitoring_new!AS2=Monitoring_new!$J2,Monitoring_new!$S2,IF(Monitoring_new!AS2=Monitoring_new!$L2,Monitoring_new!$T2,IF(Monitoring_new!AS2=Monitoring_new!$N2,Monitoring_new!$U2,IF(Monitoring_new!AS2=Monitoring_new!$P2,Monitoring_new!$V2,"ERROR"))))))</f>
        <v>0</v>
      </c>
      <c r="AT2" s="76"/>
      <c r="AU2" s="70">
        <f>IF(Monitoring_new!AU2="","",IF(Monitoring_new!AU2=Monitoring_new!$H2,Monitoring_new!$R2,IF(Monitoring_new!AU2=Monitoring_new!$J2,Monitoring_new!$S2,IF(Monitoring_new!AU2=Monitoring_new!$L2,Monitoring_new!$T2,IF(Monitoring_new!AU2=Monitoring_new!$N2,Monitoring_new!$U2,IF(Monitoring_new!AU2=Monitoring_new!$P2,Monitoring_new!$V2,"ERROR"))))))</f>
        <v>0</v>
      </c>
      <c r="AV2" s="76"/>
      <c r="AW2" s="70">
        <f>IF(Monitoring_new!AW2="","",IF(Monitoring_new!AW2=Monitoring_new!$H2,Monitoring_new!$R2,IF(Monitoring_new!AW2=Monitoring_new!$J2,Monitoring_new!$S2,IF(Monitoring_new!AW2=Monitoring_new!$L2,Monitoring_new!$T2,IF(Monitoring_new!AW2=Monitoring_new!$N2,Monitoring_new!$U2,IF(Monitoring_new!AW2=Monitoring_new!$P2,Monitoring_new!$V2,"ERROR"))))))</f>
        <v>0</v>
      </c>
      <c r="AX2" s="76"/>
      <c r="AY2" s="70">
        <f>IF(Monitoring_new!AY2="","",IF(Monitoring_new!AY2=Monitoring_new!$H2,Monitoring_new!$R2,IF(Monitoring_new!AY2=Monitoring_new!$J2,Monitoring_new!$S2,IF(Monitoring_new!AY2=Monitoring_new!$L2,Monitoring_new!$T2,IF(Monitoring_new!AY2=Monitoring_new!$N2,Monitoring_new!$U2,IF(Monitoring_new!AY2=Monitoring_new!$P2,Monitoring_new!$V2,"ERROR"))))))</f>
        <v>0</v>
      </c>
      <c r="AZ2" s="77"/>
      <c r="BA2" s="70">
        <f>IF(Monitoring_new!BA2="","",IF(Monitoring_new!BA2=Monitoring_new!$H2,Monitoring_new!$R2,IF(Monitoring_new!BA2=Monitoring_new!$J2,Monitoring_new!$S2,IF(Monitoring_new!BA2=Monitoring_new!$L2,Monitoring_new!$T2,IF(Monitoring_new!BA2=Monitoring_new!$N2,Monitoring_new!$U2,IF(Monitoring_new!BA2=Monitoring_new!$P2,Monitoring_new!$V2,"ERROR"))))))</f>
        <v>0</v>
      </c>
      <c r="BB2" s="76"/>
      <c r="BC2" s="70">
        <f>IF(Monitoring_new!BC2="","",IF(Monitoring_new!BC2=Monitoring_new!$H2,Monitoring_new!$R2,IF(Monitoring_new!BC2=Monitoring_new!$J2,Monitoring_new!$S2,IF(Monitoring_new!BC2=Monitoring_new!$L2,Monitoring_new!$T2,IF(Monitoring_new!BC2=Monitoring_new!$N2,Monitoring_new!$U2,IF(Monitoring_new!BC2=Monitoring_new!$P2,Monitoring_new!$V2,"ERROR"))))))</f>
        <v>0</v>
      </c>
      <c r="BD2" s="76"/>
      <c r="BE2" s="70">
        <f>IF(Monitoring_new!BE2="","",IF(Monitoring_new!BE2=Monitoring_new!$H2,Monitoring_new!$R2,IF(Monitoring_new!BE2=Monitoring_new!$J2,Monitoring_new!$S2,IF(Monitoring_new!BE2=Monitoring_new!$L2,Monitoring_new!$T2,IF(Monitoring_new!BE2=Monitoring_new!$N2,Monitoring_new!$U2,IF(Monitoring_new!BE2=Monitoring_new!$P2,Monitoring_new!$V2,"ERROR"))))))</f>
        <v>0</v>
      </c>
      <c r="BF2" s="77"/>
      <c r="BG2" s="70">
        <f>IF(Monitoring_new!BG2="","",IF(Monitoring_new!BG2=Monitoring_new!$H2,Monitoring_new!$R2,IF(Monitoring_new!BG2=Monitoring_new!$J2,Monitoring_new!$S2,IF(Monitoring_new!BG2=Monitoring_new!$L2,Monitoring_new!$T2,IF(Monitoring_new!BG2=Monitoring_new!$N2,Monitoring_new!$U2,IF(Monitoring_new!BG2=Monitoring_new!$P2,Monitoring_new!$V2,"ERROR"))))))</f>
        <v>0</v>
      </c>
      <c r="BH2" s="77"/>
      <c r="BI2" s="70">
        <f>IF(Monitoring_new!BI2="","",IF(Monitoring_new!BI2=Monitoring_new!$H2,Monitoring_new!$R2,IF(Monitoring_new!BI2=Monitoring_new!$J2,Monitoring_new!$S2,IF(Monitoring_new!BI2=Monitoring_new!$L2,Monitoring_new!$T2,IF(Monitoring_new!BI2=Monitoring_new!$N2,Monitoring_new!$U2,IF(Monitoring_new!BI2=Monitoring_new!$P2,Monitoring_new!$V2,"ERROR"))))))</f>
        <v>0</v>
      </c>
      <c r="BJ2" s="76"/>
      <c r="BK2" s="70">
        <f>IF(Monitoring_new!BK2="","",IF(Monitoring_new!BK2=Monitoring_new!$H2,Monitoring_new!$R2,IF(Monitoring_new!BK2=Monitoring_new!$J2,Monitoring_new!$S2,IF(Monitoring_new!BK2=Monitoring_new!$L2,Monitoring_new!$T2,IF(Monitoring_new!BK2=Monitoring_new!$N2,Monitoring_new!$U2,IF(Monitoring_new!BK2=Monitoring_new!$P2,Monitoring_new!$V2,"ERROR"))))))</f>
        <v>0</v>
      </c>
      <c r="BL2" s="76"/>
      <c r="BM2" s="70">
        <f>IF(Monitoring_new!BM2="","",IF(Monitoring_new!BM2=Monitoring_new!$H2,Monitoring_new!$R2,IF(Monitoring_new!BM2=Monitoring_new!$J2,Monitoring_new!$S2,IF(Monitoring_new!BM2=Monitoring_new!$L2,Monitoring_new!$T2,IF(Monitoring_new!BM2=Monitoring_new!$N2,Monitoring_new!$U2,IF(Monitoring_new!BM2=Monitoring_new!$P2,Monitoring_new!$V2,"ERROR"))))))</f>
        <v>0</v>
      </c>
      <c r="BN2" s="77"/>
      <c r="BO2" s="70">
        <f>IF(Monitoring_new!BO2="","",IF(Monitoring_new!BO2=Monitoring_new!$H2,Monitoring_new!$R2,IF(Monitoring_new!BO2=Monitoring_new!$J2,Monitoring_new!$S2,IF(Monitoring_new!BO2=Monitoring_new!$L2,Monitoring_new!$T2,IF(Monitoring_new!BO2=Monitoring_new!$N2,Monitoring_new!$U2,IF(Monitoring_new!BO2=Monitoring_new!$P2,Monitoring_new!$V2,"ERROR"))))))</f>
        <v>0</v>
      </c>
      <c r="BP2" s="90"/>
      <c r="BQ2" s="70">
        <f>IF(Monitoring_new!BQ2="","",IF(Monitoring_new!BQ2=Monitoring_new!$H2,Monitoring_new!$R2,IF(Monitoring_new!BQ2=Monitoring_new!$J2,Monitoring_new!$S2,IF(Monitoring_new!BQ2=Monitoring_new!$L2,Monitoring_new!$T2,IF(Monitoring_new!BQ2=Monitoring_new!$N2,Monitoring_new!$U2,IF(Monitoring_new!BQ2=Monitoring_new!$P2,Monitoring_new!$V2,"ERROR"))))))</f>
        <v>2</v>
      </c>
      <c r="BR2" s="76"/>
      <c r="BS2" s="70">
        <f>IF(Monitoring_new!BS2="","",IF(Monitoring_new!BS2=Monitoring_new!$H2,Monitoring_new!$R2,IF(Monitoring_new!BS2=Monitoring_new!$J2,Monitoring_new!$S2,IF(Monitoring_new!BS2=Monitoring_new!$L2,Monitoring_new!$T2,IF(Monitoring_new!BS2=Monitoring_new!$N2,Monitoring_new!$U2,IF(Monitoring_new!BS2=Monitoring_new!$P2,Monitoring_new!$V2,"ERROR"))))))</f>
        <v>0</v>
      </c>
      <c r="BT2" s="90"/>
      <c r="BU2" s="70">
        <f>IF(Monitoring_new!BU2="","",IF(Monitoring_new!BU2=Monitoring_new!$H2,Monitoring_new!$R2,IF(Monitoring_new!BU2=Monitoring_new!$J2,Monitoring_new!$S2,IF(Monitoring_new!BU2=Monitoring_new!$L2,Monitoring_new!$T2,IF(Monitoring_new!BU2=Monitoring_new!$N2,Monitoring_new!$U2,IF(Monitoring_new!BU2=Monitoring_new!$P2,Monitoring_new!$V2,"ERROR"))))))</f>
        <v>0</v>
      </c>
      <c r="BV2" s="76"/>
      <c r="BW2" s="70">
        <f>IF(Monitoring_new!BW2="","",IF(Monitoring_new!BW2=Monitoring_new!$H2,Monitoring_new!$R2,IF(Monitoring_new!BW2=Monitoring_new!$J2,Monitoring_new!$S2,IF(Monitoring_new!BW2=Monitoring_new!$L2,Monitoring_new!$T2,IF(Monitoring_new!BW2=Monitoring_new!$N2,Monitoring_new!$U2,IF(Monitoring_new!BW2=Monitoring_new!$P2,Monitoring_new!$V2,"ERROR"))))))</f>
        <v>0</v>
      </c>
      <c r="BX2" s="76"/>
      <c r="BY2" s="70">
        <f>IF(Monitoring_new!BY2="","",IF(Monitoring_new!BY2=Monitoring_new!$H2,Monitoring_new!$R2,IF(Monitoring_new!BY2=Monitoring_new!$J2,Monitoring_new!$S2,IF(Monitoring_new!BY2=Monitoring_new!$L2,Monitoring_new!$T2,IF(Monitoring_new!BY2=Monitoring_new!$N2,Monitoring_new!$U2,IF(Monitoring_new!BY2=Monitoring_new!$P2,Monitoring_new!$V2,"ERROR"))))))</f>
        <v>0</v>
      </c>
      <c r="BZ2" s="76"/>
      <c r="CA2" s="70">
        <f>IF(Monitoring_new!CA2="","",IF(Monitoring_new!CA2=Monitoring_new!$H2,Monitoring_new!$R2,IF(Monitoring_new!CA2=Monitoring_new!$J2,Monitoring_new!$S2,IF(Monitoring_new!CA2=Monitoring_new!$L2,Monitoring_new!$T2,IF(Monitoring_new!CA2=Monitoring_new!$N2,Monitoring_new!$U2,IF(Monitoring_new!CA2=Monitoring_new!$P2,Monitoring_new!$V2,"ERROR"))))))</f>
        <v>0</v>
      </c>
      <c r="CB2" s="76"/>
      <c r="CC2" s="70">
        <f>IF(Monitoring_new!CC2="","",IF(Monitoring_new!CC2=Monitoring_new!$H2,Monitoring_new!$R2,IF(Monitoring_new!CC2=Monitoring_new!$J2,Monitoring_new!$S2,IF(Monitoring_new!CC2=Monitoring_new!$L2,Monitoring_new!$T2,IF(Monitoring_new!CC2=Monitoring_new!$N2,Monitoring_new!$U2,IF(Monitoring_new!CC2=Monitoring_new!$P2,Monitoring_new!$V2,"ERROR"))))))</f>
        <v>0</v>
      </c>
      <c r="CD2" s="35"/>
      <c r="CE2" s="70">
        <f>IF(Monitoring_new!CE2="","",IF(Monitoring_new!CE2=Monitoring_new!$H2,Monitoring_new!$R2,IF(Monitoring_new!CE2=Monitoring_new!$J2,Monitoring_new!$S2,IF(Monitoring_new!CE2=Monitoring_new!$L2,Monitoring_new!$T2,IF(Monitoring_new!CE2=Monitoring_new!$N2,Monitoring_new!$U2,IF(Monitoring_new!CE2=Monitoring_new!$P2,Monitoring_new!$V2,"ERROR"))))))</f>
        <v>0</v>
      </c>
      <c r="CF2" s="90"/>
      <c r="CG2" s="70">
        <f>IF(Monitoring_new!CG2="","",IF(Monitoring_new!CG2=Monitoring_new!$H2,Monitoring_new!$R2,IF(Monitoring_new!CG2=Monitoring_new!$J2,Monitoring_new!$S2,IF(Monitoring_new!CG2=Monitoring_new!$L2,Monitoring_new!$T2,IF(Monitoring_new!CG2=Monitoring_new!$N2,Monitoring_new!$U2,IF(Monitoring_new!CG2=Monitoring_new!$P2,Monitoring_new!$V2,"ERROR"))))))</f>
        <v>0</v>
      </c>
      <c r="CH2" s="76"/>
      <c r="CI2" s="70">
        <f>IF(Monitoring_new!CI2="","",IF(Monitoring_new!CI2=Monitoring_new!$H2,Monitoring_new!$R2,IF(Monitoring_new!CI2=Monitoring_new!$J2,Monitoring_new!$S2,IF(Monitoring_new!CI2=Monitoring_new!$L2,Monitoring_new!$T2,IF(Monitoring_new!CI2=Monitoring_new!$N2,Monitoring_new!$U2,IF(Monitoring_new!CI2=Monitoring_new!$P2,Monitoring_new!$V2,"ERROR"))))))</f>
        <v>0</v>
      </c>
      <c r="CJ2" s="77"/>
      <c r="CK2" s="70">
        <f>IF(Monitoring_new!CK2="","",IF(Monitoring_new!CK2=Monitoring_new!$H2,Monitoring_new!$R2,IF(Monitoring_new!CK2=Monitoring_new!$J2,Monitoring_new!$S2,IF(Monitoring_new!CK2=Monitoring_new!$L2,Monitoring_new!$T2,IF(Monitoring_new!CK2=Monitoring_new!$N2,Monitoring_new!$U2,IF(Monitoring_new!CK2=Monitoring_new!$P2,Monitoring_new!$V2,"ERROR"))))))</f>
        <v>0</v>
      </c>
      <c r="CL2" s="77"/>
      <c r="CM2" s="70">
        <f>IF(Monitoring_new!CM2="","",IF(Monitoring_new!CM2=Monitoring_new!$H2,Monitoring_new!$R2,IF(Monitoring_new!CM2=Monitoring_new!$J2,Monitoring_new!$S2,IF(Monitoring_new!CM2=Monitoring_new!$L2,Monitoring_new!$T2,IF(Monitoring_new!CM2=Monitoring_new!$N2,Monitoring_new!$U2,IF(Monitoring_new!CM2=Monitoring_new!$P2,Monitoring_new!$V2,"ERROR"))))))</f>
        <v>0</v>
      </c>
      <c r="CN2" s="77"/>
      <c r="CO2" s="70">
        <f>IF(Monitoring_new!CO2="","",IF(Monitoring_new!CO2=Monitoring_new!$H2,Monitoring_new!$R2,IF(Monitoring_new!CO2=Monitoring_new!$J2,Monitoring_new!$S2,IF(Monitoring_new!CO2=Monitoring_new!$L2,Monitoring_new!$T2,IF(Monitoring_new!CO2=Monitoring_new!$N2,Monitoring_new!$U2,IF(Monitoring_new!CO2=Monitoring_new!$P2,Monitoring_new!$V2,"ERROR"))))))</f>
        <v>0</v>
      </c>
      <c r="CP2" s="77"/>
      <c r="CQ2" s="70">
        <f>IF(Monitoring_new!CQ2="","",IF(Monitoring_new!CQ2=Monitoring_new!$H2,Monitoring_new!$R2,IF(Monitoring_new!CQ2=Monitoring_new!$J2,Monitoring_new!$S2,IF(Monitoring_new!CQ2=Monitoring_new!$L2,Monitoring_new!$T2,IF(Monitoring_new!CQ2=Monitoring_new!$N2,Monitoring_new!$U2,IF(Monitoring_new!CQ2=Monitoring_new!$P2,Monitoring_new!$V2,"ERROR"))))))</f>
        <v>0</v>
      </c>
      <c r="CR2" s="77"/>
      <c r="CS2" s="70">
        <f>IF(Monitoring_new!CS2="","",IF(Monitoring_new!CS2=Monitoring_new!$H2,Monitoring_new!$R2,IF(Monitoring_new!CS2=Monitoring_new!$J2,Monitoring_new!$S2,IF(Monitoring_new!CS2=Monitoring_new!$L2,Monitoring_new!$T2,IF(Monitoring_new!CS2=Monitoring_new!$N2,Monitoring_new!$U2,IF(Monitoring_new!CS2=Monitoring_new!$P2,Monitoring_new!$V2,"ERROR"))))))</f>
        <v>0</v>
      </c>
      <c r="CT2" s="76"/>
      <c r="CU2" s="70">
        <f>IF(Monitoring_new!CU2="","",IF(Monitoring_new!CU2=Monitoring_new!$H2,Monitoring_new!$R2,IF(Monitoring_new!CU2=Monitoring_new!$J2,Monitoring_new!$S2,IF(Monitoring_new!CU2=Monitoring_new!$L2,Monitoring_new!$T2,IF(Monitoring_new!CU2=Monitoring_new!$N2,Monitoring_new!$U2,IF(Monitoring_new!CU2=Monitoring_new!$P2,Monitoring_new!$V2,"ERROR"))))))</f>
        <v>0</v>
      </c>
      <c r="CV2" s="76"/>
      <c r="CW2" s="70">
        <f>IF(Monitoring_new!CW2="","",IF(Monitoring_new!CW2=Monitoring_new!$H2,Monitoring_new!$R2,IF(Monitoring_new!CW2=Monitoring_new!$J2,Monitoring_new!$S2,IF(Monitoring_new!CW2=Monitoring_new!$L2,Monitoring_new!$T2,IF(Monitoring_new!CW2=Monitoring_new!$N2,Monitoring_new!$U2,IF(Monitoring_new!CW2=Monitoring_new!$P2,Monitoring_new!$V2,"ERROR"))))))</f>
        <v>0</v>
      </c>
      <c r="CX2" s="77"/>
      <c r="CY2" s="70">
        <f>IF(Monitoring_new!CY2="","",IF(Monitoring_new!CY2=Monitoring_new!$H2,Monitoring_new!$R2,IF(Monitoring_new!CY2=Monitoring_new!$J2,Monitoring_new!$S2,IF(Monitoring_new!CY2=Monitoring_new!$L2,Monitoring_new!$T2,IF(Monitoring_new!CY2=Monitoring_new!$N2,Monitoring_new!$U2,IF(Monitoring_new!CY2=Monitoring_new!$P2,Monitoring_new!$V2,"ERROR"))))))</f>
        <v>0</v>
      </c>
      <c r="CZ2" s="76"/>
      <c r="DA2" s="70">
        <f>IF(Monitoring_new!DA2="","",IF(Monitoring_new!DA2=Monitoring_new!$H2,Monitoring_new!$R2,IF(Monitoring_new!DA2=Monitoring_new!$J2,Monitoring_new!$S2,IF(Monitoring_new!DA2=Monitoring_new!$L2,Monitoring_new!$T2,IF(Monitoring_new!DA2=Monitoring_new!$N2,Monitoring_new!$U2,IF(Monitoring_new!DA2=Monitoring_new!$P2,Monitoring_new!$V2,"ERROR"))))))</f>
        <v>0</v>
      </c>
      <c r="DB2" s="125"/>
      <c r="DC2" s="70">
        <f>IF(Monitoring_new!DC2="","",IF(Monitoring_new!DC2=Monitoring_new!$H2,Monitoring_new!$R2,IF(Monitoring_new!DC2=Monitoring_new!$J2,Monitoring_new!$S2,IF(Monitoring_new!DC2=Monitoring_new!$L2,Monitoring_new!$T2,IF(Monitoring_new!DC2=Monitoring_new!$N2,Monitoring_new!$U2,IF(Monitoring_new!DC2=Monitoring_new!$P2,Monitoring_new!$V2,"ERROR"))))))</f>
        <v>0</v>
      </c>
      <c r="DD2" s="76"/>
      <c r="DE2" s="70">
        <f>IF(Monitoring_new!DE2="","",IF(Monitoring_new!DE2=Monitoring_new!$H2,Monitoring_new!$R2,IF(Monitoring_new!DE2=Monitoring_new!$J2,Monitoring_new!$S2,IF(Monitoring_new!DE2=Monitoring_new!$L2,Monitoring_new!$T2,IF(Monitoring_new!DE2=Monitoring_new!$N2,Monitoring_new!$U2,IF(Monitoring_new!DE2=Monitoring_new!$P2,Monitoring_new!$V2,"ERROR"))))))</f>
        <v>0</v>
      </c>
      <c r="DF2" s="76"/>
      <c r="DG2" s="70">
        <f>IF(Monitoring_new!DG2="","",IF(Monitoring_new!DG2=Monitoring_new!$H2,Monitoring_new!$R2,IF(Monitoring_new!DG2=Monitoring_new!$J2,Monitoring_new!$S2,IF(Monitoring_new!DG2=Monitoring_new!$L2,Monitoring_new!$T2,IF(Monitoring_new!DG2=Monitoring_new!$N2,Monitoring_new!$U2,IF(Monitoring_new!DG2=Monitoring_new!$P2,Monitoring_new!$V2,"ERROR"))))))</f>
        <v>0</v>
      </c>
      <c r="DH2" s="76"/>
      <c r="DI2" s="70">
        <f>IF(Monitoring_new!DI2="","",IF(Monitoring_new!DI2=Monitoring_new!$H2,Monitoring_new!$R2,IF(Monitoring_new!DI2=Monitoring_new!$J2,Monitoring_new!$S2,IF(Monitoring_new!DI2=Monitoring_new!$L2,Monitoring_new!$T2,IF(Monitoring_new!DI2=Monitoring_new!$N2,Monitoring_new!$U2,IF(Monitoring_new!DI2=Monitoring_new!$P2,Monitoring_new!$V2,"ERROR"))))))</f>
        <v>0</v>
      </c>
      <c r="DJ2" s="76"/>
      <c r="DK2" s="70">
        <f>IF(Monitoring_new!DK2="","",IF(Monitoring_new!DK2=Monitoring_new!$H2,Monitoring_new!$R2,IF(Monitoring_new!DK2=Monitoring_new!$J2,Monitoring_new!$S2,IF(Monitoring_new!DK2=Monitoring_new!$L2,Monitoring_new!$T2,IF(Monitoring_new!DK2=Monitoring_new!$N2,Monitoring_new!$U2,IF(Monitoring_new!DK2=Monitoring_new!$P2,Monitoring_new!$V2,"ERROR"))))))</f>
        <v>0</v>
      </c>
      <c r="DL2" s="76"/>
      <c r="DM2" s="70">
        <f>IF(Monitoring_new!DM2="","",IF(Monitoring_new!DM2=Monitoring_new!$H2,Monitoring_new!$R2,IF(Monitoring_new!DM2=Monitoring_new!$J2,Monitoring_new!$S2,IF(Monitoring_new!DM2=Monitoring_new!$L2,Monitoring_new!$T2,IF(Monitoring_new!DM2=Monitoring_new!$N2,Monitoring_new!$U2,IF(Monitoring_new!DM2=Monitoring_new!$P2,Monitoring_new!$V2,"ERROR"))))))</f>
        <v>0</v>
      </c>
      <c r="DN2" s="76"/>
      <c r="DO2" s="70">
        <f>IF(Monitoring_new!DO2="","",IF(Monitoring_new!DO2=Monitoring_new!$H2,Monitoring_new!$R2,IF(Monitoring_new!DO2=Monitoring_new!$J2,Monitoring_new!$S2,IF(Monitoring_new!DO2=Monitoring_new!$L2,Monitoring_new!$T2,IF(Monitoring_new!DO2=Monitoring_new!$N2,Monitoring_new!$U2,IF(Monitoring_new!DO2=Monitoring_new!$P2,Monitoring_new!$V2,"ERROR"))))))</f>
        <v>0</v>
      </c>
      <c r="DP2" s="76"/>
      <c r="DQ2" s="70">
        <f>IF(Monitoring_new!DQ2="","",IF(Monitoring_new!DQ2=Monitoring_new!$H2,Monitoring_new!$R2,IF(Monitoring_new!DQ2=Monitoring_new!$J2,Monitoring_new!$S2,IF(Monitoring_new!DQ2=Monitoring_new!$L2,Monitoring_new!$T2,IF(Monitoring_new!DQ2=Monitoring_new!$N2,Monitoring_new!$U2,IF(Monitoring_new!DQ2=Monitoring_new!$P2,Monitoring_new!$V2,"ERROR"))))))</f>
        <v>0</v>
      </c>
      <c r="DR2" s="76"/>
      <c r="DS2" s="70">
        <f>IF(Monitoring_new!DS2="","",IF(Monitoring_new!DS2=Monitoring_new!$H2,Monitoring_new!$R2,IF(Monitoring_new!DS2=Monitoring_new!$J2,Monitoring_new!$S2,IF(Monitoring_new!DS2=Monitoring_new!$L2,Monitoring_new!$T2,IF(Monitoring_new!DS2=Monitoring_new!$N2,Monitoring_new!$U2,IF(Monitoring_new!DS2=Monitoring_new!$P2,Monitoring_new!$V2,"ERROR"))))))</f>
        <v>0</v>
      </c>
      <c r="DT2" s="76"/>
      <c r="DU2" s="70">
        <f>IF(Monitoring_new!DU2="","",IF(Monitoring_new!DU2=Monitoring_new!$H2,Monitoring_new!$R2,IF(Monitoring_new!DU2=Monitoring_new!$J2,Monitoring_new!$S2,IF(Monitoring_new!DU2=Monitoring_new!$L2,Monitoring_new!$T2,IF(Monitoring_new!DU2=Monitoring_new!$N2,Monitoring_new!$U2,IF(Monitoring_new!DU2=Monitoring_new!$P2,Monitoring_new!$V2,"ERROR"))))))</f>
        <v>0</v>
      </c>
      <c r="DV2" s="76"/>
      <c r="DW2" s="70">
        <f>IF(Monitoring_new!DW2="","",IF(Monitoring_new!DW2=Monitoring_new!$H2,Monitoring_new!$R2,IF(Monitoring_new!DW2=Monitoring_new!$J2,Monitoring_new!$S2,IF(Monitoring_new!DW2=Monitoring_new!$L2,Monitoring_new!$T2,IF(Monitoring_new!DW2=Monitoring_new!$N2,Monitoring_new!$U2,IF(Monitoring_new!DW2=Monitoring_new!$P2,Monitoring_new!$V2,"ERROR"))))))</f>
        <v>0</v>
      </c>
      <c r="DX2" s="76"/>
      <c r="DY2" s="70">
        <f>IF(Monitoring_new!DY2="","",IF(Monitoring_new!DY2=Monitoring_new!$H2,Monitoring_new!$R2,IF(Monitoring_new!DY2=Monitoring_new!$J2,Monitoring_new!$S2,IF(Monitoring_new!DY2=Monitoring_new!$L2,Monitoring_new!$T2,IF(Monitoring_new!DY2=Monitoring_new!$N2,Monitoring_new!$U2,IF(Monitoring_new!DY2=Monitoring_new!$P2,Monitoring_new!$V2,"ERROR"))))))</f>
        <v>0</v>
      </c>
      <c r="DZ2" s="76"/>
      <c r="EA2" s="70">
        <f>IF(Monitoring_new!EA2="","",IF(Monitoring_new!EA2=Monitoring_new!$H2,Monitoring_new!$R2,IF(Monitoring_new!EA2=Monitoring_new!$J2,Monitoring_new!$S2,IF(Monitoring_new!EA2=Monitoring_new!$L2,Monitoring_new!$T2,IF(Monitoring_new!EA2=Monitoring_new!$N2,Monitoring_new!$U2,IF(Monitoring_new!EA2=Monitoring_new!$P2,Monitoring_new!$V2,"ERROR"))))))</f>
        <v>0</v>
      </c>
      <c r="EB2" s="76"/>
      <c r="EC2" s="70">
        <f>IF(Monitoring_new!EC2="","",IF(Monitoring_new!EC2=Monitoring_new!$H2,Monitoring_new!$R2,IF(Monitoring_new!EC2=Monitoring_new!$J2,Monitoring_new!$S2,IF(Monitoring_new!EC2=Monitoring_new!$L2,Monitoring_new!$T2,IF(Monitoring_new!EC2=Monitoring_new!$N2,Monitoring_new!$U2,IF(Monitoring_new!EC2=Monitoring_new!$P2,Monitoring_new!$V2,"ERROR"))))))</f>
        <v>0</v>
      </c>
      <c r="ED2" s="76"/>
      <c r="EE2" s="70">
        <f>IF(Monitoring_new!EE2="","",IF(Monitoring_new!EE2=Monitoring_new!$H2,Monitoring_new!$R2,IF(Monitoring_new!EE2=Monitoring_new!$J2,Monitoring_new!$S2,IF(Monitoring_new!EE2=Monitoring_new!$L2,Monitoring_new!$T2,IF(Monitoring_new!EE2=Monitoring_new!$N2,Monitoring_new!$U2,IF(Monitoring_new!EE2=Monitoring_new!$P2,Monitoring_new!$V2,"ERROR"))))))</f>
        <v>0</v>
      </c>
      <c r="EF2" s="76"/>
      <c r="EG2" s="70">
        <f>IF(Monitoring_new!EG2="","",IF(Monitoring_new!EG2=Monitoring_new!$H2,Monitoring_new!$R2,IF(Monitoring_new!EG2=Monitoring_new!$J2,Monitoring_new!$S2,IF(Monitoring_new!EG2=Monitoring_new!$L2,Monitoring_new!$T2,IF(Monitoring_new!EG2=Monitoring_new!$N2,Monitoring_new!$U2,IF(Monitoring_new!EG2=Monitoring_new!$P2,Monitoring_new!$V2,"ERROR"))))))</f>
        <v>0</v>
      </c>
      <c r="EH2" s="76"/>
      <c r="EI2" s="70">
        <f>IF(Monitoring_new!EI2="","",IF(Monitoring_new!EI2=Monitoring_new!$H2,Monitoring_new!$R2,IF(Monitoring_new!EI2=Monitoring_new!$J2,Monitoring_new!$S2,IF(Monitoring_new!EI2=Monitoring_new!$L2,Monitoring_new!$T2,IF(Monitoring_new!EI2=Monitoring_new!$N2,Monitoring_new!$U2,IF(Monitoring_new!EI2=Monitoring_new!$P2,Monitoring_new!$V2,"ERROR"))))))</f>
        <v>0</v>
      </c>
      <c r="EJ2" s="76"/>
      <c r="EK2" s="70">
        <f>IF(Monitoring_new!EK2="","",IF(Monitoring_new!EK2=Monitoring_new!$H2,Monitoring_new!$R2,IF(Monitoring_new!EK2=Monitoring_new!$J2,Monitoring_new!$S2,IF(Monitoring_new!EK2=Monitoring_new!$L2,Monitoring_new!$T2,IF(Monitoring_new!EK2=Monitoring_new!$N2,Monitoring_new!$U2,IF(Monitoring_new!EK2=Monitoring_new!$P2,Monitoring_new!$V2,"ERROR"))))))</f>
        <v>0</v>
      </c>
      <c r="EL2" s="76"/>
      <c r="EM2" s="70">
        <f>IF(Monitoring_new!EM2="","",IF(Monitoring_new!EM2=Monitoring_new!$H2,Monitoring_new!$R2,IF(Monitoring_new!EM2=Monitoring_new!$J2,Monitoring_new!$S2,IF(Monitoring_new!EM2=Monitoring_new!$L2,Monitoring_new!$T2,IF(Monitoring_new!EM2=Monitoring_new!$N2,Monitoring_new!$U2,IF(Monitoring_new!EM2=Monitoring_new!$P2,Monitoring_new!$V2,"ERROR"))))))</f>
        <v>0</v>
      </c>
      <c r="EN2" s="76"/>
      <c r="EO2" s="70">
        <f>IF(Monitoring_new!EO2="","",IF(Monitoring_new!EO2=Monitoring_new!$H2,Monitoring_new!$R2,IF(Monitoring_new!EO2=Monitoring_new!$J2,Monitoring_new!$S2,IF(Monitoring_new!EO2=Monitoring_new!$L2,Monitoring_new!$T2,IF(Monitoring_new!EO2=Monitoring_new!$N2,Monitoring_new!$U2,IF(Monitoring_new!EO2=Monitoring_new!$P2,Monitoring_new!$V2,"ERROR"))))))</f>
        <v>0</v>
      </c>
      <c r="EP2" s="76"/>
      <c r="EQ2" s="70">
        <f>IF(Monitoring_new!EQ2="","",IF(Monitoring_new!EQ2=Monitoring_new!$H2,Monitoring_new!$R2,IF(Monitoring_new!EQ2=Monitoring_new!$J2,Monitoring_new!$S2,IF(Monitoring_new!EQ2=Monitoring_new!$L2,Monitoring_new!$T2,IF(Monitoring_new!EQ2=Monitoring_new!$N2,Monitoring_new!$U2,IF(Monitoring_new!EQ2=Monitoring_new!$P2,Monitoring_new!$V2,"ERROR"))))))</f>
        <v>0</v>
      </c>
      <c r="ER2" s="76"/>
      <c r="ES2" s="70">
        <f>IF(Monitoring_new!ES2="","",IF(Monitoring_new!ES2=Monitoring_new!$H2,Monitoring_new!$R2,IF(Monitoring_new!ES2=Monitoring_new!$J2,Monitoring_new!$S2,IF(Monitoring_new!ES2=Monitoring_new!$L2,Monitoring_new!$T2,IF(Monitoring_new!ES2=Monitoring_new!$N2,Monitoring_new!$U2,IF(Monitoring_new!ES2=Monitoring_new!$P2,Monitoring_new!$V2,"ERROR"))))))</f>
        <v>0</v>
      </c>
      <c r="ET2" s="76"/>
      <c r="EU2" s="70">
        <f>IF(Monitoring_new!EU2="","",IF(Monitoring_new!EU2=Monitoring_new!$H2,Monitoring_new!$R2,IF(Monitoring_new!EU2=Monitoring_new!$J2,Monitoring_new!$S2,IF(Monitoring_new!EU2=Monitoring_new!$L2,Monitoring_new!$T2,IF(Monitoring_new!EU2=Monitoring_new!$N2,Monitoring_new!$U2,IF(Monitoring_new!EU2=Monitoring_new!$P2,Monitoring_new!$V2,"ERROR"))))))</f>
        <v>0</v>
      </c>
      <c r="EV2" s="76"/>
      <c r="EW2" s="70">
        <f>IF(Monitoring_new!EW2="","",IF(Monitoring_new!EW2=Monitoring_new!$H2,Monitoring_new!$R2,IF(Monitoring_new!EW2=Monitoring_new!$J2,Monitoring_new!$S2,IF(Monitoring_new!EW2=Monitoring_new!$L2,Monitoring_new!$T2,IF(Monitoring_new!EW2=Monitoring_new!$N2,Monitoring_new!$U2,IF(Monitoring_new!EW2=Monitoring_new!$P2,Monitoring_new!$V2,"ERROR"))))))</f>
        <v>0</v>
      </c>
      <c r="EX2" s="76"/>
      <c r="EY2" s="70">
        <f>IF(Monitoring_new!EY2="","",IF(Monitoring_new!EY2=Monitoring_new!$H2,Monitoring_new!$R2,IF(Monitoring_new!EY2=Monitoring_new!$J2,Monitoring_new!$S2,IF(Monitoring_new!EY2=Monitoring_new!$L2,Monitoring_new!$T2,IF(Monitoring_new!EY2=Monitoring_new!$N2,Monitoring_new!$U2,IF(Monitoring_new!EY2=Monitoring_new!$P2,Monitoring_new!$V2,"ERROR"))))))</f>
        <v>0</v>
      </c>
      <c r="EZ2" s="76"/>
      <c r="FA2" s="76"/>
      <c r="FB2" s="70" t="str">
        <f>IF(Monitoring_new!FB2="","",IF(Monitoring_new!FB2=Monitoring_new!$H2,Monitoring_new!$R2,IF(Monitoring_new!FB2=Monitoring_new!$J2,Monitoring_new!$S2,IF(Monitoring_new!FB2=Monitoring_new!$L2,Monitoring_new!$T2,IF(Monitoring_new!FB2=Monitoring_new!$N2,Monitoring_new!$U2,IF(Monitoring_new!FB2=Monitoring_new!$P2,Monitoring_new!$V2,"ERROR"))))))</f>
        <v/>
      </c>
      <c r="FC2" s="77"/>
      <c r="FD2" s="70" t="str">
        <f>IF(Monitoring_new!FD2="","",IF(Monitoring_new!FD2=Monitoring_new!$H2,Monitoring_new!$R2,IF(Monitoring_new!FD2=Monitoring_new!$J2,Monitoring_new!$S2,IF(Monitoring_new!FD2=Monitoring_new!$L2,Monitoring_new!$T2,IF(Monitoring_new!FD2=Monitoring_new!$N2,Monitoring_new!$U2,IF(Monitoring_new!FD2=Monitoring_new!$P2,Monitoring_new!$V2,"ERROR"))))))</f>
        <v/>
      </c>
      <c r="FE2" s="76"/>
      <c r="FF2" s="70" t="str">
        <f>IF(Monitoring_new!FF2="","",IF(Monitoring_new!FF2=Monitoring_new!$H2,Monitoring_new!$R2,IF(Monitoring_new!FF2=Monitoring_new!$J2,Monitoring_new!$S2,IF(Monitoring_new!FF2=Monitoring_new!$L2,Monitoring_new!$T2,IF(Monitoring_new!FF2=Monitoring_new!$N2,Monitoring_new!$U2,IF(Monitoring_new!FF2=Monitoring_new!$P2,Monitoring_new!$V2,"ERROR"))))))</f>
        <v/>
      </c>
      <c r="FG2" s="77"/>
    </row>
    <row r="3" spans="1:163" ht="50.1" customHeight="1" x14ac:dyDescent="0.3">
      <c r="A3" s="29" t="s">
        <v>27</v>
      </c>
      <c r="B3" s="4" t="s">
        <v>518</v>
      </c>
      <c r="C3" s="159" t="str">
        <f>VLOOKUP(A3,Quest_eng_2018!A:C,3,FALSE)</f>
        <v>Are the enterprise annual reports available on the Web page, at least for the last three years (2017 - 2019)?</v>
      </c>
      <c r="D3" s="159" t="s">
        <v>317</v>
      </c>
      <c r="E3" s="22" t="s">
        <v>102</v>
      </c>
      <c r="F3" s="22" t="s">
        <v>103</v>
      </c>
      <c r="G3" s="5">
        <v>3</v>
      </c>
      <c r="H3" s="22" t="s">
        <v>21</v>
      </c>
      <c r="I3" s="22" t="s">
        <v>22</v>
      </c>
      <c r="J3" s="22" t="s">
        <v>23</v>
      </c>
      <c r="K3" s="22" t="s">
        <v>24</v>
      </c>
      <c r="L3" s="22" t="s">
        <v>25</v>
      </c>
      <c r="M3" s="22" t="s">
        <v>26</v>
      </c>
      <c r="N3" s="22" t="s">
        <v>255</v>
      </c>
      <c r="O3" s="22" t="s">
        <v>255</v>
      </c>
      <c r="P3" s="22" t="s">
        <v>414</v>
      </c>
      <c r="Q3" s="22" t="s">
        <v>414</v>
      </c>
      <c r="R3" s="5">
        <v>3</v>
      </c>
      <c r="S3" s="22">
        <v>0</v>
      </c>
      <c r="T3" s="5">
        <f t="shared" ref="T3:T44" si="0">R3/2</f>
        <v>1.5</v>
      </c>
      <c r="U3" s="22" t="s">
        <v>255</v>
      </c>
      <c r="V3" s="22" t="s">
        <v>414</v>
      </c>
      <c r="W3" s="70">
        <f>IF(Monitoring_new!W3="","",IF(Monitoring_new!W3=Monitoring_new!$H3,Monitoring_new!$R3,IF(Monitoring_new!W3=Monitoring_new!$J3,Monitoring_new!$S3,IF(Monitoring_new!W3=Monitoring_new!$L3,Monitoring_new!$T3,IF(Monitoring_new!W3=Monitoring_new!$N3,Monitoring_new!$U3,IF(Monitoring_new!W3=Monitoring_new!$P3,Monitoring_new!$V3,"ERROR"))))))</f>
        <v>0</v>
      </c>
      <c r="X3" s="83"/>
      <c r="Y3" s="70">
        <f>IF(Monitoring_new!Y3="","",IF(Monitoring_new!Y3=Monitoring_new!$H3,Monitoring_new!$R3,IF(Monitoring_new!Y3=Monitoring_new!$J3,Monitoring_new!$S3,IF(Monitoring_new!Y3=Monitoring_new!$L3,Monitoring_new!$T3,IF(Monitoring_new!Y3=Monitoring_new!$N3,Monitoring_new!$U3,IF(Monitoring_new!Y3=Monitoring_new!$P3,Monitoring_new!$V3,"ERROR"))))))</f>
        <v>1.5</v>
      </c>
      <c r="Z3" s="83"/>
      <c r="AA3" s="70">
        <f>IF(Monitoring_new!AA3="","",IF(Monitoring_new!AA3=Monitoring_new!$H3,Monitoring_new!$R3,IF(Monitoring_new!AA3=Monitoring_new!$J3,Monitoring_new!$S3,IF(Monitoring_new!AA3=Monitoring_new!$L3,Monitoring_new!$T3,IF(Monitoring_new!AA3=Monitoring_new!$N3,Monitoring_new!$U3,IF(Monitoring_new!AA3=Monitoring_new!$P3,Monitoring_new!$V3,"ERROR"))))))</f>
        <v>1.5</v>
      </c>
      <c r="AB3" s="77"/>
      <c r="AC3" s="70">
        <f>IF(Monitoring_new!AC3="","",IF(Monitoring_new!AC3=Monitoring_new!$H3,Monitoring_new!$R3,IF(Monitoring_new!AC3=Monitoring_new!$J3,Monitoring_new!$S3,IF(Monitoring_new!AC3=Monitoring_new!$L3,Monitoring_new!$T3,IF(Monitoring_new!AC3=Monitoring_new!$N3,Monitoring_new!$U3,IF(Monitoring_new!AC3=Monitoring_new!$P3,Monitoring_new!$V3,"ERROR"))))))</f>
        <v>1.5</v>
      </c>
      <c r="AD3" s="76"/>
      <c r="AE3" s="70">
        <f>IF(Monitoring_new!AE3="","",IF(Monitoring_new!AE3=Monitoring_new!$H3,Monitoring_new!$R3,IF(Monitoring_new!AE3=Monitoring_new!$J3,Monitoring_new!$S3,IF(Monitoring_new!AE3=Monitoring_new!$L3,Monitoring_new!$T3,IF(Monitoring_new!AE3=Monitoring_new!$N3,Monitoring_new!$U3,IF(Monitoring_new!AE3=Monitoring_new!$P3,Monitoring_new!$V3,"ERROR"))))))</f>
        <v>0</v>
      </c>
      <c r="AF3" s="76"/>
      <c r="AG3" s="70">
        <f>IF(Monitoring_new!AG3="","",IF(Monitoring_new!AG3=Monitoring_new!$H3,Monitoring_new!$R3,IF(Monitoring_new!AG3=Monitoring_new!$J3,Monitoring_new!$S3,IF(Monitoring_new!AG3=Monitoring_new!$L3,Monitoring_new!$T3,IF(Monitoring_new!AG3=Monitoring_new!$N3,Monitoring_new!$U3,IF(Monitoring_new!AG3=Monitoring_new!$P3,Monitoring_new!$V3,"ERROR"))))))</f>
        <v>0</v>
      </c>
      <c r="AH3" s="76"/>
      <c r="AI3" s="70">
        <f>IF(Monitoring_new!AI3="","",IF(Monitoring_new!AI3=Monitoring_new!$H3,Monitoring_new!$R3,IF(Monitoring_new!AI3=Monitoring_new!$J3,Monitoring_new!$S3,IF(Monitoring_new!AI3=Monitoring_new!$L3,Monitoring_new!$T3,IF(Monitoring_new!AI3=Monitoring_new!$N3,Monitoring_new!$U3,IF(Monitoring_new!AI3=Monitoring_new!$P3,Monitoring_new!$V3,"ERROR"))))))</f>
        <v>0</v>
      </c>
      <c r="AJ3" s="77"/>
      <c r="AK3" s="70">
        <f>IF(Monitoring_new!AK3="","",IF(Monitoring_new!AK3=Monitoring_new!$H3,Monitoring_new!$R3,IF(Monitoring_new!AK3=Monitoring_new!$J3,Monitoring_new!$S3,IF(Monitoring_new!AK3=Monitoring_new!$L3,Monitoring_new!$T3,IF(Monitoring_new!AK3=Monitoring_new!$N3,Monitoring_new!$U3,IF(Monitoring_new!AK3=Monitoring_new!$P3,Monitoring_new!$V3,"ERROR"))))))</f>
        <v>0</v>
      </c>
      <c r="AL3" s="83"/>
      <c r="AM3" s="70">
        <f>IF(Monitoring_new!AM3="","",IF(Monitoring_new!AM3=Monitoring_new!$H3,Monitoring_new!$R3,IF(Monitoring_new!AM3=Monitoring_new!$J3,Monitoring_new!$S3,IF(Monitoring_new!AM3=Monitoring_new!$L3,Monitoring_new!$T3,IF(Monitoring_new!AM3=Monitoring_new!$N3,Monitoring_new!$U3,IF(Monitoring_new!AM3=Monitoring_new!$P3,Monitoring_new!$V3,"ERROR"))))))</f>
        <v>0</v>
      </c>
      <c r="AN3" s="83"/>
      <c r="AO3" s="70">
        <f>IF(Monitoring_new!AO3="","",IF(Monitoring_new!AO3=Monitoring_new!$H3,Monitoring_new!$R3,IF(Monitoring_new!AO3=Monitoring_new!$J3,Monitoring_new!$S3,IF(Monitoring_new!AO3=Monitoring_new!$L3,Monitoring_new!$T3,IF(Monitoring_new!AO3=Monitoring_new!$N3,Monitoring_new!$U3,IF(Monitoring_new!AO3=Monitoring_new!$P3,Monitoring_new!$V3,"ERROR"))))))</f>
        <v>1.5</v>
      </c>
      <c r="AP3" s="77"/>
      <c r="AQ3" s="70">
        <f>IF(Monitoring_new!AQ3="","",IF(Monitoring_new!AQ3=Monitoring_new!$H3,Monitoring_new!$R3,IF(Monitoring_new!AQ3=Monitoring_new!$J3,Monitoring_new!$S3,IF(Monitoring_new!AQ3=Monitoring_new!$L3,Monitoring_new!$T3,IF(Monitoring_new!AQ3=Monitoring_new!$N3,Monitoring_new!$U3,IF(Monitoring_new!AQ3=Monitoring_new!$P3,Monitoring_new!$V3,"ERROR"))))))</f>
        <v>1.5</v>
      </c>
      <c r="AR3" s="77"/>
      <c r="AS3" s="70">
        <f>IF(Monitoring_new!AS3="","",IF(Monitoring_new!AS3=Monitoring_new!$H3,Monitoring_new!$R3,IF(Monitoring_new!AS3=Monitoring_new!$J3,Monitoring_new!$S3,IF(Monitoring_new!AS3=Monitoring_new!$L3,Monitoring_new!$T3,IF(Monitoring_new!AS3=Monitoring_new!$N3,Monitoring_new!$U3,IF(Monitoring_new!AS3=Monitoring_new!$P3,Monitoring_new!$V3,"ERROR"))))))</f>
        <v>0</v>
      </c>
      <c r="AT3" s="77"/>
      <c r="AU3" s="70">
        <f>IF(Monitoring_new!AU3="","",IF(Monitoring_new!AU3=Monitoring_new!$H3,Monitoring_new!$R3,IF(Monitoring_new!AU3=Monitoring_new!$J3,Monitoring_new!$S3,IF(Monitoring_new!AU3=Monitoring_new!$L3,Monitoring_new!$T3,IF(Monitoring_new!AU3=Monitoring_new!$N3,Monitoring_new!$U3,IF(Monitoring_new!AU3=Monitoring_new!$P3,Monitoring_new!$V3,"ERROR"))))))</f>
        <v>1.5</v>
      </c>
      <c r="AV3" s="76"/>
      <c r="AW3" s="70">
        <f>IF(Monitoring_new!AW3="","",IF(Monitoring_new!AW3=Monitoring_new!$H3,Monitoring_new!$R3,IF(Monitoring_new!AW3=Monitoring_new!$J3,Monitoring_new!$S3,IF(Monitoring_new!AW3=Monitoring_new!$L3,Monitoring_new!$T3,IF(Monitoring_new!AW3=Monitoring_new!$N3,Monitoring_new!$U3,IF(Monitoring_new!AW3=Monitoring_new!$P3,Monitoring_new!$V3,"ERROR"))))))</f>
        <v>0</v>
      </c>
      <c r="AX3" s="76"/>
      <c r="AY3" s="70">
        <f>IF(Monitoring_new!AY3="","",IF(Monitoring_new!AY3=Monitoring_new!$H3,Monitoring_new!$R3,IF(Monitoring_new!AY3=Monitoring_new!$J3,Monitoring_new!$S3,IF(Monitoring_new!AY3=Monitoring_new!$L3,Monitoring_new!$T3,IF(Monitoring_new!AY3=Monitoring_new!$N3,Monitoring_new!$U3,IF(Monitoring_new!AY3=Monitoring_new!$P3,Monitoring_new!$V3,"ERROR"))))))</f>
        <v>0</v>
      </c>
      <c r="AZ3" s="77"/>
      <c r="BA3" s="70">
        <f>IF(Monitoring_new!BA3="","",IF(Monitoring_new!BA3=Monitoring_new!$H3,Monitoring_new!$R3,IF(Monitoring_new!BA3=Monitoring_new!$J3,Monitoring_new!$S3,IF(Monitoring_new!BA3=Monitoring_new!$L3,Monitoring_new!$T3,IF(Monitoring_new!BA3=Monitoring_new!$N3,Monitoring_new!$U3,IF(Monitoring_new!BA3=Monitoring_new!$P3,Monitoring_new!$V3,"ERROR"))))))</f>
        <v>0</v>
      </c>
      <c r="BB3" s="77"/>
      <c r="BC3" s="70">
        <f>IF(Monitoring_new!BC3="","",IF(Monitoring_new!BC3=Monitoring_new!$H3,Monitoring_new!$R3,IF(Monitoring_new!BC3=Monitoring_new!$J3,Monitoring_new!$S3,IF(Monitoring_new!BC3=Monitoring_new!$L3,Monitoring_new!$T3,IF(Monitoring_new!BC3=Monitoring_new!$N3,Monitoring_new!$U3,IF(Monitoring_new!BC3=Monitoring_new!$P3,Monitoring_new!$V3,"ERROR"))))))</f>
        <v>0</v>
      </c>
      <c r="BD3" s="76"/>
      <c r="BE3" s="70">
        <f>IF(Monitoring_new!BE3="","",IF(Monitoring_new!BE3=Monitoring_new!$H3,Monitoring_new!$R3,IF(Monitoring_new!BE3=Monitoring_new!$J3,Monitoring_new!$S3,IF(Monitoring_new!BE3=Monitoring_new!$L3,Monitoring_new!$T3,IF(Monitoring_new!BE3=Monitoring_new!$N3,Monitoring_new!$U3,IF(Monitoring_new!BE3=Monitoring_new!$P3,Monitoring_new!$V3,"ERROR"))))))</f>
        <v>0</v>
      </c>
      <c r="BF3" s="77"/>
      <c r="BG3" s="70">
        <f>IF(Monitoring_new!BG3="","",IF(Monitoring_new!BG3=Monitoring_new!$H3,Monitoring_new!$R3,IF(Monitoring_new!BG3=Monitoring_new!$J3,Monitoring_new!$S3,IF(Monitoring_new!BG3=Monitoring_new!$L3,Monitoring_new!$T3,IF(Monitoring_new!BG3=Monitoring_new!$N3,Monitoring_new!$U3,IF(Monitoring_new!BG3=Monitoring_new!$P3,Monitoring_new!$V3,"ERROR"))))))</f>
        <v>0</v>
      </c>
      <c r="BH3" s="77"/>
      <c r="BI3" s="70">
        <f>IF(Monitoring_new!BI3="","",IF(Monitoring_new!BI3=Monitoring_new!$H3,Monitoring_new!$R3,IF(Monitoring_new!BI3=Monitoring_new!$J3,Monitoring_new!$S3,IF(Monitoring_new!BI3=Monitoring_new!$L3,Monitoring_new!$T3,IF(Monitoring_new!BI3=Monitoring_new!$N3,Monitoring_new!$U3,IF(Monitoring_new!BI3=Monitoring_new!$P3,Monitoring_new!$V3,"ERROR"))))))</f>
        <v>1.5</v>
      </c>
      <c r="BJ3" s="77"/>
      <c r="BK3" s="70">
        <f>IF(Monitoring_new!BK3="","",IF(Monitoring_new!BK3=Monitoring_new!$H3,Monitoring_new!$R3,IF(Monitoring_new!BK3=Monitoring_new!$J3,Monitoring_new!$S3,IF(Monitoring_new!BK3=Monitoring_new!$L3,Monitoring_new!$T3,IF(Monitoring_new!BK3=Monitoring_new!$N3,Monitoring_new!$U3,IF(Monitoring_new!BK3=Monitoring_new!$P3,Monitoring_new!$V3,"ERROR"))))))</f>
        <v>0</v>
      </c>
      <c r="BL3" s="77"/>
      <c r="BM3" s="70">
        <f>IF(Monitoring_new!BM3="","",IF(Monitoring_new!BM3=Monitoring_new!$H3,Monitoring_new!$R3,IF(Monitoring_new!BM3=Monitoring_new!$J3,Monitoring_new!$S3,IF(Monitoring_new!BM3=Monitoring_new!$L3,Monitoring_new!$T3,IF(Monitoring_new!BM3=Monitoring_new!$N3,Monitoring_new!$U3,IF(Monitoring_new!BM3=Monitoring_new!$P3,Monitoring_new!$V3,"ERROR"))))))</f>
        <v>0</v>
      </c>
      <c r="BN3" s="77"/>
      <c r="BO3" s="70">
        <f>IF(Monitoring_new!BO3="","",IF(Monitoring_new!BO3=Monitoring_new!$H3,Monitoring_new!$R3,IF(Monitoring_new!BO3=Monitoring_new!$J3,Monitoring_new!$S3,IF(Monitoring_new!BO3=Monitoring_new!$L3,Monitoring_new!$T3,IF(Monitoring_new!BO3=Monitoring_new!$N3,Monitoring_new!$U3,IF(Monitoring_new!BO3=Monitoring_new!$P3,Monitoring_new!$V3,"ERROR"))))))</f>
        <v>1.5</v>
      </c>
      <c r="BP3" s="77"/>
      <c r="BQ3" s="70">
        <f>IF(Monitoring_new!BQ3="","",IF(Monitoring_new!BQ3=Monitoring_new!$H3,Monitoring_new!$R3,IF(Monitoring_new!BQ3=Monitoring_new!$J3,Monitoring_new!$S3,IF(Monitoring_new!BQ3=Monitoring_new!$L3,Monitoring_new!$T3,IF(Monitoring_new!BQ3=Monitoring_new!$N3,Monitoring_new!$U3,IF(Monitoring_new!BQ3=Monitoring_new!$P3,Monitoring_new!$V3,"ERROR"))))))</f>
        <v>1.5</v>
      </c>
      <c r="BR3" s="76"/>
      <c r="BS3" s="70">
        <f>IF(Monitoring_new!BS3="","",IF(Monitoring_new!BS3=Monitoring_new!$H3,Monitoring_new!$R3,IF(Monitoring_new!BS3=Monitoring_new!$J3,Monitoring_new!$S3,IF(Monitoring_new!BS3=Monitoring_new!$L3,Monitoring_new!$T3,IF(Monitoring_new!BS3=Monitoring_new!$N3,Monitoring_new!$U3,IF(Monitoring_new!BS3=Monitoring_new!$P3,Monitoring_new!$V3,"ERROR"))))))</f>
        <v>0</v>
      </c>
      <c r="BT3" s="77"/>
      <c r="BU3" s="70">
        <f>IF(Monitoring_new!BU3="","",IF(Monitoring_new!BU3=Monitoring_new!$H3,Monitoring_new!$R3,IF(Monitoring_new!BU3=Monitoring_new!$J3,Monitoring_new!$S3,IF(Monitoring_new!BU3=Monitoring_new!$L3,Monitoring_new!$T3,IF(Monitoring_new!BU3=Monitoring_new!$N3,Monitoring_new!$U3,IF(Monitoring_new!BU3=Monitoring_new!$P3,Monitoring_new!$V3,"ERROR"))))))</f>
        <v>0</v>
      </c>
      <c r="BV3" s="77"/>
      <c r="BW3" s="70">
        <f>IF(Monitoring_new!BW3="","",IF(Monitoring_new!BW3=Monitoring_new!$H3,Monitoring_new!$R3,IF(Monitoring_new!BW3=Monitoring_new!$J3,Monitoring_new!$S3,IF(Monitoring_new!BW3=Monitoring_new!$L3,Monitoring_new!$T3,IF(Monitoring_new!BW3=Monitoring_new!$N3,Monitoring_new!$U3,IF(Monitoring_new!BW3=Monitoring_new!$P3,Monitoring_new!$V3,"ERROR"))))))</f>
        <v>0</v>
      </c>
      <c r="BX3" s="77"/>
      <c r="BY3" s="70">
        <f>IF(Monitoring_new!BY3="","",IF(Monitoring_new!BY3=Monitoring_new!$H3,Monitoring_new!$R3,IF(Monitoring_new!BY3=Monitoring_new!$J3,Monitoring_new!$S3,IF(Monitoring_new!BY3=Monitoring_new!$L3,Monitoring_new!$T3,IF(Monitoring_new!BY3=Monitoring_new!$N3,Monitoring_new!$U3,IF(Monitoring_new!BY3=Monitoring_new!$P3,Monitoring_new!$V3,"ERROR"))))))</f>
        <v>0</v>
      </c>
      <c r="BZ3" s="77"/>
      <c r="CA3" s="70">
        <f>IF(Monitoring_new!CA3="","",IF(Monitoring_new!CA3=Monitoring_new!$H3,Monitoring_new!$R3,IF(Monitoring_new!CA3=Monitoring_new!$J3,Monitoring_new!$S3,IF(Monitoring_new!CA3=Monitoring_new!$L3,Monitoring_new!$T3,IF(Monitoring_new!CA3=Monitoring_new!$N3,Monitoring_new!$U3,IF(Monitoring_new!CA3=Monitoring_new!$P3,Monitoring_new!$V3,"ERROR"))))))</f>
        <v>0</v>
      </c>
      <c r="CB3" s="77"/>
      <c r="CC3" s="70">
        <f>IF(Monitoring_new!CC3="","",IF(Monitoring_new!CC3=Monitoring_new!$H3,Monitoring_new!$R3,IF(Monitoring_new!CC3=Monitoring_new!$J3,Monitoring_new!$S3,IF(Monitoring_new!CC3=Monitoring_new!$L3,Monitoring_new!$T3,IF(Monitoring_new!CC3=Monitoring_new!$N3,Monitoring_new!$U3,IF(Monitoring_new!CC3=Monitoring_new!$P3,Monitoring_new!$V3,"ERROR"))))))</f>
        <v>0</v>
      </c>
      <c r="CD3" s="35"/>
      <c r="CE3" s="70">
        <f>IF(Monitoring_new!CE3="","",IF(Monitoring_new!CE3=Monitoring_new!$H3,Monitoring_new!$R3,IF(Monitoring_new!CE3=Monitoring_new!$J3,Monitoring_new!$S3,IF(Monitoring_new!CE3=Monitoring_new!$L3,Monitoring_new!$T3,IF(Monitoring_new!CE3=Monitoring_new!$N3,Monitoring_new!$U3,IF(Monitoring_new!CE3=Monitoring_new!$P3,Monitoring_new!$V3,"ERROR"))))))</f>
        <v>0</v>
      </c>
      <c r="CF3" s="35"/>
      <c r="CG3" s="70">
        <f>IF(Monitoring_new!CG3="","",IF(Monitoring_new!CG3=Monitoring_new!$H3,Monitoring_new!$R3,IF(Monitoring_new!CG3=Monitoring_new!$J3,Monitoring_new!$S3,IF(Monitoring_new!CG3=Monitoring_new!$L3,Monitoring_new!$T3,IF(Monitoring_new!CG3=Monitoring_new!$N3,Monitoring_new!$U3,IF(Monitoring_new!CG3=Monitoring_new!$P3,Monitoring_new!$V3,"ERROR"))))))</f>
        <v>0</v>
      </c>
      <c r="CH3" s="77"/>
      <c r="CI3" s="70">
        <f>IF(Monitoring_new!CI3="","",IF(Monitoring_new!CI3=Monitoring_new!$H3,Monitoring_new!$R3,IF(Monitoring_new!CI3=Monitoring_new!$J3,Monitoring_new!$S3,IF(Monitoring_new!CI3=Monitoring_new!$L3,Monitoring_new!$T3,IF(Monitoring_new!CI3=Monitoring_new!$N3,Monitoring_new!$U3,IF(Monitoring_new!CI3=Monitoring_new!$P3,Monitoring_new!$V3,"ERROR"))))))</f>
        <v>0</v>
      </c>
      <c r="CJ3" s="77"/>
      <c r="CK3" s="70">
        <f>IF(Monitoring_new!CK3="","",IF(Monitoring_new!CK3=Monitoring_new!$H3,Monitoring_new!$R3,IF(Monitoring_new!CK3=Monitoring_new!$J3,Monitoring_new!$S3,IF(Monitoring_new!CK3=Monitoring_new!$L3,Monitoring_new!$T3,IF(Monitoring_new!CK3=Monitoring_new!$N3,Monitoring_new!$U3,IF(Monitoring_new!CK3=Monitoring_new!$P3,Monitoring_new!$V3,"ERROR"))))))</f>
        <v>0</v>
      </c>
      <c r="CL3" s="77"/>
      <c r="CM3" s="70">
        <f>IF(Monitoring_new!CM3="","",IF(Monitoring_new!CM3=Monitoring_new!$H3,Monitoring_new!$R3,IF(Monitoring_new!CM3=Monitoring_new!$J3,Monitoring_new!$S3,IF(Monitoring_new!CM3=Monitoring_new!$L3,Monitoring_new!$T3,IF(Monitoring_new!CM3=Monitoring_new!$N3,Monitoring_new!$U3,IF(Monitoring_new!CM3=Monitoring_new!$P3,Monitoring_new!$V3,"ERROR"))))))</f>
        <v>0</v>
      </c>
      <c r="CN3" s="77"/>
      <c r="CO3" s="70">
        <f>IF(Monitoring_new!CO3="","",IF(Monitoring_new!CO3=Monitoring_new!$H3,Monitoring_new!$R3,IF(Monitoring_new!CO3=Monitoring_new!$J3,Monitoring_new!$S3,IF(Monitoring_new!CO3=Monitoring_new!$L3,Monitoring_new!$T3,IF(Monitoring_new!CO3=Monitoring_new!$N3,Monitoring_new!$U3,IF(Monitoring_new!CO3=Monitoring_new!$P3,Monitoring_new!$V3,"ERROR"))))))</f>
        <v>1.5</v>
      </c>
      <c r="CP3" s="77"/>
      <c r="CQ3" s="70">
        <f>IF(Monitoring_new!CQ3="","",IF(Monitoring_new!CQ3=Monitoring_new!$H3,Monitoring_new!$R3,IF(Monitoring_new!CQ3=Monitoring_new!$J3,Monitoring_new!$S3,IF(Monitoring_new!CQ3=Monitoring_new!$L3,Monitoring_new!$T3,IF(Monitoring_new!CQ3=Monitoring_new!$N3,Monitoring_new!$U3,IF(Monitoring_new!CQ3=Monitoring_new!$P3,Monitoring_new!$V3,"ERROR"))))))</f>
        <v>0</v>
      </c>
      <c r="CR3" s="77"/>
      <c r="CS3" s="70">
        <f>IF(Monitoring_new!CS3="","",IF(Monitoring_new!CS3=Monitoring_new!$H3,Monitoring_new!$R3,IF(Monitoring_new!CS3=Monitoring_new!$J3,Monitoring_new!$S3,IF(Monitoring_new!CS3=Monitoring_new!$L3,Monitoring_new!$T3,IF(Monitoring_new!CS3=Monitoring_new!$N3,Monitoring_new!$U3,IF(Monitoring_new!CS3=Monitoring_new!$P3,Monitoring_new!$V3,"ERROR"))))))</f>
        <v>1.5</v>
      </c>
      <c r="CT3" s="77"/>
      <c r="CU3" s="70">
        <f>IF(Monitoring_new!CU3="","",IF(Monitoring_new!CU3=Monitoring_new!$H3,Monitoring_new!$R3,IF(Monitoring_new!CU3=Monitoring_new!$J3,Monitoring_new!$S3,IF(Monitoring_new!CU3=Monitoring_new!$L3,Monitoring_new!$T3,IF(Monitoring_new!CU3=Monitoring_new!$N3,Monitoring_new!$U3,IF(Monitoring_new!CU3=Monitoring_new!$P3,Monitoring_new!$V3,"ERROR"))))))</f>
        <v>0</v>
      </c>
      <c r="CV3" s="77"/>
      <c r="CW3" s="70">
        <f>IF(Monitoring_new!CW3="","",IF(Monitoring_new!CW3=Monitoring_new!$H3,Monitoring_new!$R3,IF(Monitoring_new!CW3=Monitoring_new!$J3,Monitoring_new!$S3,IF(Monitoring_new!CW3=Monitoring_new!$L3,Monitoring_new!$T3,IF(Monitoring_new!CW3=Monitoring_new!$N3,Monitoring_new!$U3,IF(Monitoring_new!CW3=Monitoring_new!$P3,Monitoring_new!$V3,"ERROR"))))))</f>
        <v>1.5</v>
      </c>
      <c r="CX3" s="77"/>
      <c r="CY3" s="70">
        <f>IF(Monitoring_new!CY3="","",IF(Monitoring_new!CY3=Monitoring_new!$H3,Monitoring_new!$R3,IF(Monitoring_new!CY3=Monitoring_new!$J3,Monitoring_new!$S3,IF(Monitoring_new!CY3=Monitoring_new!$L3,Monitoring_new!$T3,IF(Monitoring_new!CY3=Monitoring_new!$N3,Monitoring_new!$U3,IF(Monitoring_new!CY3=Monitoring_new!$P3,Monitoring_new!$V3,"ERROR"))))))</f>
        <v>0</v>
      </c>
      <c r="CZ3" s="77"/>
      <c r="DA3" s="70">
        <f>IF(Monitoring_new!DA3="","",IF(Monitoring_new!DA3=Monitoring_new!$H3,Monitoring_new!$R3,IF(Monitoring_new!DA3=Monitoring_new!$J3,Monitoring_new!$S3,IF(Monitoring_new!DA3=Monitoring_new!$L3,Monitoring_new!$T3,IF(Monitoring_new!DA3=Monitoring_new!$N3,Monitoring_new!$U3,IF(Monitoring_new!DA3=Monitoring_new!$P3,Monitoring_new!$V3,"ERROR"))))))</f>
        <v>0</v>
      </c>
      <c r="DB3" s="77"/>
      <c r="DC3" s="70">
        <f>IF(Monitoring_new!DC3="","",IF(Monitoring_new!DC3=Monitoring_new!$H3,Monitoring_new!$R3,IF(Monitoring_new!DC3=Monitoring_new!$J3,Monitoring_new!$S3,IF(Monitoring_new!DC3=Monitoring_new!$L3,Monitoring_new!$T3,IF(Monitoring_new!DC3=Monitoring_new!$N3,Monitoring_new!$U3,IF(Monitoring_new!DC3=Monitoring_new!$P3,Monitoring_new!$V3,"ERROR"))))))</f>
        <v>0</v>
      </c>
      <c r="DD3" s="77"/>
      <c r="DE3" s="70">
        <f>IF(Monitoring_new!DE3="","",IF(Monitoring_new!DE3=Monitoring_new!$H3,Monitoring_new!$R3,IF(Monitoring_new!DE3=Monitoring_new!$J3,Monitoring_new!$S3,IF(Monitoring_new!DE3=Monitoring_new!$L3,Monitoring_new!$T3,IF(Monitoring_new!DE3=Monitoring_new!$N3,Monitoring_new!$U3,IF(Monitoring_new!DE3=Monitoring_new!$P3,Monitoring_new!$V3,"ERROR"))))))</f>
        <v>1.5</v>
      </c>
      <c r="DF3" s="77"/>
      <c r="DG3" s="70">
        <f>IF(Monitoring_new!DG3="","",IF(Monitoring_new!DG3=Monitoring_new!$H3,Monitoring_new!$R3,IF(Monitoring_new!DG3=Monitoring_new!$J3,Monitoring_new!$S3,IF(Monitoring_new!DG3=Monitoring_new!$L3,Monitoring_new!$T3,IF(Monitoring_new!DG3=Monitoring_new!$N3,Monitoring_new!$U3,IF(Monitoring_new!DG3=Monitoring_new!$P3,Monitoring_new!$V3,"ERROR"))))))</f>
        <v>0</v>
      </c>
      <c r="DH3" s="77"/>
      <c r="DI3" s="70">
        <f>IF(Monitoring_new!DI3="","",IF(Monitoring_new!DI3=Monitoring_new!$H3,Monitoring_new!$R3,IF(Monitoring_new!DI3=Monitoring_new!$J3,Monitoring_new!$S3,IF(Monitoring_new!DI3=Monitoring_new!$L3,Monitoring_new!$T3,IF(Monitoring_new!DI3=Monitoring_new!$N3,Monitoring_new!$U3,IF(Monitoring_new!DI3=Monitoring_new!$P3,Monitoring_new!$V3,"ERROR"))))))</f>
        <v>0</v>
      </c>
      <c r="DJ3" s="77"/>
      <c r="DK3" s="70">
        <f>IF(Monitoring_new!DK3="","",IF(Monitoring_new!DK3=Monitoring_new!$H3,Monitoring_new!$R3,IF(Monitoring_new!DK3=Monitoring_new!$J3,Monitoring_new!$S3,IF(Monitoring_new!DK3=Monitoring_new!$L3,Monitoring_new!$T3,IF(Monitoring_new!DK3=Monitoring_new!$N3,Monitoring_new!$U3,IF(Monitoring_new!DK3=Monitoring_new!$P3,Monitoring_new!$V3,"ERROR"))))))</f>
        <v>0</v>
      </c>
      <c r="DL3" s="77"/>
      <c r="DM3" s="70">
        <f>IF(Monitoring_new!DM3="","",IF(Monitoring_new!DM3=Monitoring_new!$H3,Monitoring_new!$R3,IF(Monitoring_new!DM3=Monitoring_new!$J3,Monitoring_new!$S3,IF(Monitoring_new!DM3=Monitoring_new!$L3,Monitoring_new!$T3,IF(Monitoring_new!DM3=Monitoring_new!$N3,Monitoring_new!$U3,IF(Monitoring_new!DM3=Monitoring_new!$P3,Monitoring_new!$V3,"ERROR"))))))</f>
        <v>0</v>
      </c>
      <c r="DN3" s="77"/>
      <c r="DO3" s="70">
        <f>IF(Monitoring_new!DO3="","",IF(Monitoring_new!DO3=Monitoring_new!$H3,Monitoring_new!$R3,IF(Monitoring_new!DO3=Monitoring_new!$J3,Monitoring_new!$S3,IF(Monitoring_new!DO3=Monitoring_new!$L3,Monitoring_new!$T3,IF(Monitoring_new!DO3=Monitoring_new!$N3,Monitoring_new!$U3,IF(Monitoring_new!DO3=Monitoring_new!$P3,Monitoring_new!$V3,"ERROR"))))))</f>
        <v>0</v>
      </c>
      <c r="DP3" s="77"/>
      <c r="DQ3" s="70">
        <f>IF(Monitoring_new!DQ3="","",IF(Monitoring_new!DQ3=Monitoring_new!$H3,Monitoring_new!$R3,IF(Monitoring_new!DQ3=Monitoring_new!$J3,Monitoring_new!$S3,IF(Monitoring_new!DQ3=Monitoring_new!$L3,Monitoring_new!$T3,IF(Monitoring_new!DQ3=Monitoring_new!$N3,Monitoring_new!$U3,IF(Monitoring_new!DQ3=Monitoring_new!$P3,Monitoring_new!$V3,"ERROR"))))))</f>
        <v>0</v>
      </c>
      <c r="DR3" s="77"/>
      <c r="DS3" s="70">
        <f>IF(Monitoring_new!DS3="","",IF(Monitoring_new!DS3=Monitoring_new!$H3,Monitoring_new!$R3,IF(Monitoring_new!DS3=Monitoring_new!$J3,Monitoring_new!$S3,IF(Monitoring_new!DS3=Monitoring_new!$L3,Monitoring_new!$T3,IF(Monitoring_new!DS3=Monitoring_new!$N3,Monitoring_new!$U3,IF(Monitoring_new!DS3=Monitoring_new!$P3,Monitoring_new!$V3,"ERROR"))))))</f>
        <v>0</v>
      </c>
      <c r="DT3" s="77"/>
      <c r="DU3" s="70">
        <f>IF(Monitoring_new!DU3="","",IF(Monitoring_new!DU3=Monitoring_new!$H3,Monitoring_new!$R3,IF(Monitoring_new!DU3=Monitoring_new!$J3,Monitoring_new!$S3,IF(Monitoring_new!DU3=Monitoring_new!$L3,Monitoring_new!$T3,IF(Monitoring_new!DU3=Monitoring_new!$N3,Monitoring_new!$U3,IF(Monitoring_new!DU3=Monitoring_new!$P3,Monitoring_new!$V3,"ERROR"))))))</f>
        <v>0</v>
      </c>
      <c r="DV3" s="77"/>
      <c r="DW3" s="70">
        <f>IF(Monitoring_new!DW3="","",IF(Monitoring_new!DW3=Monitoring_new!$H3,Monitoring_new!$R3,IF(Monitoring_new!DW3=Monitoring_new!$J3,Monitoring_new!$S3,IF(Monitoring_new!DW3=Monitoring_new!$L3,Monitoring_new!$T3,IF(Monitoring_new!DW3=Monitoring_new!$N3,Monitoring_new!$U3,IF(Monitoring_new!DW3=Monitoring_new!$P3,Monitoring_new!$V3,"ERROR"))))))</f>
        <v>1.5</v>
      </c>
      <c r="DX3" s="77"/>
      <c r="DY3" s="70">
        <f>IF(Monitoring_new!DY3="","",IF(Monitoring_new!DY3=Monitoring_new!$H3,Monitoring_new!$R3,IF(Monitoring_new!DY3=Monitoring_new!$J3,Monitoring_new!$S3,IF(Monitoring_new!DY3=Monitoring_new!$L3,Monitoring_new!$T3,IF(Monitoring_new!DY3=Monitoring_new!$N3,Monitoring_new!$U3,IF(Monitoring_new!DY3=Monitoring_new!$P3,Monitoring_new!$V3,"ERROR"))))))</f>
        <v>1.5</v>
      </c>
      <c r="DZ3" s="77"/>
      <c r="EA3" s="70">
        <f>IF(Monitoring_new!EA3="","",IF(Monitoring_new!EA3=Monitoring_new!$H3,Monitoring_new!$R3,IF(Monitoring_new!EA3=Monitoring_new!$J3,Monitoring_new!$S3,IF(Monitoring_new!EA3=Monitoring_new!$L3,Monitoring_new!$T3,IF(Monitoring_new!EA3=Monitoring_new!$N3,Monitoring_new!$U3,IF(Monitoring_new!EA3=Monitoring_new!$P3,Monitoring_new!$V3,"ERROR"))))))</f>
        <v>1.5</v>
      </c>
      <c r="EB3" s="77"/>
      <c r="EC3" s="70">
        <f>IF(Monitoring_new!EC3="","",IF(Monitoring_new!EC3=Monitoring_new!$H3,Monitoring_new!$R3,IF(Monitoring_new!EC3=Monitoring_new!$J3,Monitoring_new!$S3,IF(Monitoring_new!EC3=Monitoring_new!$L3,Monitoring_new!$T3,IF(Monitoring_new!EC3=Monitoring_new!$N3,Monitoring_new!$U3,IF(Monitoring_new!EC3=Monitoring_new!$P3,Monitoring_new!$V3,"ERROR"))))))</f>
        <v>0</v>
      </c>
      <c r="ED3" s="77"/>
      <c r="EE3" s="70">
        <f>IF(Monitoring_new!EE3="","",IF(Monitoring_new!EE3=Monitoring_new!$H3,Monitoring_new!$R3,IF(Monitoring_new!EE3=Monitoring_new!$J3,Monitoring_new!$S3,IF(Monitoring_new!EE3=Monitoring_new!$L3,Monitoring_new!$T3,IF(Monitoring_new!EE3=Monitoring_new!$N3,Monitoring_new!$U3,IF(Monitoring_new!EE3=Monitoring_new!$P3,Monitoring_new!$V3,"ERROR"))))))</f>
        <v>0</v>
      </c>
      <c r="EF3" s="77"/>
      <c r="EG3" s="70">
        <f>IF(Monitoring_new!EG3="","",IF(Monitoring_new!EG3=Monitoring_new!$H3,Monitoring_new!$R3,IF(Monitoring_new!EG3=Monitoring_new!$J3,Monitoring_new!$S3,IF(Monitoring_new!EG3=Monitoring_new!$L3,Monitoring_new!$T3,IF(Monitoring_new!EG3=Monitoring_new!$N3,Monitoring_new!$U3,IF(Monitoring_new!EG3=Monitoring_new!$P3,Monitoring_new!$V3,"ERROR"))))))</f>
        <v>1.5</v>
      </c>
      <c r="EH3" s="77"/>
      <c r="EI3" s="70">
        <f>IF(Monitoring_new!EI3="","",IF(Monitoring_new!EI3=Monitoring_new!$H3,Monitoring_new!$R3,IF(Monitoring_new!EI3=Monitoring_new!$J3,Monitoring_new!$S3,IF(Monitoring_new!EI3=Monitoring_new!$L3,Monitoring_new!$T3,IF(Monitoring_new!EI3=Monitoring_new!$N3,Monitoring_new!$U3,IF(Monitoring_new!EI3=Monitoring_new!$P3,Monitoring_new!$V3,"ERROR"))))))</f>
        <v>0</v>
      </c>
      <c r="EJ3" s="77"/>
      <c r="EK3" s="70">
        <f>IF(Monitoring_new!EK3="","",IF(Monitoring_new!EK3=Monitoring_new!$H3,Monitoring_new!$R3,IF(Monitoring_new!EK3=Monitoring_new!$J3,Monitoring_new!$S3,IF(Monitoring_new!EK3=Monitoring_new!$L3,Monitoring_new!$T3,IF(Monitoring_new!EK3=Monitoring_new!$N3,Monitoring_new!$U3,IF(Monitoring_new!EK3=Monitoring_new!$P3,Monitoring_new!$V3,"ERROR"))))))</f>
        <v>0</v>
      </c>
      <c r="EL3" s="77"/>
      <c r="EM3" s="70">
        <f>IF(Monitoring_new!EM3="","",IF(Monitoring_new!EM3=Monitoring_new!$H3,Monitoring_new!$R3,IF(Monitoring_new!EM3=Monitoring_new!$J3,Monitoring_new!$S3,IF(Monitoring_new!EM3=Monitoring_new!$L3,Monitoring_new!$T3,IF(Monitoring_new!EM3=Monitoring_new!$N3,Monitoring_new!$U3,IF(Monitoring_new!EM3=Monitoring_new!$P3,Monitoring_new!$V3,"ERROR"))))))</f>
        <v>0</v>
      </c>
      <c r="EN3" s="77"/>
      <c r="EO3" s="70">
        <f>IF(Monitoring_new!EO3="","",IF(Monitoring_new!EO3=Monitoring_new!$H3,Monitoring_new!$R3,IF(Monitoring_new!EO3=Monitoring_new!$J3,Monitoring_new!$S3,IF(Monitoring_new!EO3=Monitoring_new!$L3,Monitoring_new!$T3,IF(Monitoring_new!EO3=Monitoring_new!$N3,Monitoring_new!$U3,IF(Monitoring_new!EO3=Monitoring_new!$P3,Monitoring_new!$V3,"ERROR"))))))</f>
        <v>0</v>
      </c>
      <c r="EP3" s="77"/>
      <c r="EQ3" s="70">
        <f>IF(Monitoring_new!EQ3="","",IF(Monitoring_new!EQ3=Monitoring_new!$H3,Monitoring_new!$R3,IF(Monitoring_new!EQ3=Monitoring_new!$J3,Monitoring_new!$S3,IF(Monitoring_new!EQ3=Monitoring_new!$L3,Monitoring_new!$T3,IF(Monitoring_new!EQ3=Monitoring_new!$N3,Monitoring_new!$U3,IF(Monitoring_new!EQ3=Monitoring_new!$P3,Monitoring_new!$V3,"ERROR"))))))</f>
        <v>0</v>
      </c>
      <c r="ER3" s="77"/>
      <c r="ES3" s="70">
        <f>IF(Monitoring_new!ES3="","",IF(Monitoring_new!ES3=Monitoring_new!$H3,Monitoring_new!$R3,IF(Monitoring_new!ES3=Monitoring_new!$J3,Monitoring_new!$S3,IF(Monitoring_new!ES3=Monitoring_new!$L3,Monitoring_new!$T3,IF(Monitoring_new!ES3=Monitoring_new!$N3,Monitoring_new!$U3,IF(Monitoring_new!ES3=Monitoring_new!$P3,Monitoring_new!$V3,"ERROR"))))))</f>
        <v>0</v>
      </c>
      <c r="ET3" s="77"/>
      <c r="EU3" s="70">
        <f>IF(Monitoring_new!EU3="","",IF(Monitoring_new!EU3=Monitoring_new!$H3,Monitoring_new!$R3,IF(Monitoring_new!EU3=Monitoring_new!$J3,Monitoring_new!$S3,IF(Monitoring_new!EU3=Monitoring_new!$L3,Monitoring_new!$T3,IF(Monitoring_new!EU3=Monitoring_new!$N3,Monitoring_new!$U3,IF(Monitoring_new!EU3=Monitoring_new!$P3,Monitoring_new!$V3,"ERROR"))))))</f>
        <v>0</v>
      </c>
      <c r="EV3" s="77"/>
      <c r="EW3" s="70">
        <f>IF(Monitoring_new!EW3="","",IF(Monitoring_new!EW3=Monitoring_new!$H3,Monitoring_new!$R3,IF(Monitoring_new!EW3=Monitoring_new!$J3,Monitoring_new!$S3,IF(Monitoring_new!EW3=Monitoring_new!$L3,Monitoring_new!$T3,IF(Monitoring_new!EW3=Monitoring_new!$N3,Monitoring_new!$U3,IF(Monitoring_new!EW3=Monitoring_new!$P3,Monitoring_new!$V3,"ERROR"))))))</f>
        <v>1.5</v>
      </c>
      <c r="EX3" s="77"/>
      <c r="EY3" s="70">
        <f>IF(Monitoring_new!EY3="","",IF(Monitoring_new!EY3=Monitoring_new!$H3,Monitoring_new!$R3,IF(Monitoring_new!EY3=Monitoring_new!$J3,Monitoring_new!$S3,IF(Monitoring_new!EY3=Monitoring_new!$L3,Monitoring_new!$T3,IF(Monitoring_new!EY3=Monitoring_new!$N3,Monitoring_new!$U3,IF(Monitoring_new!EY3=Monitoring_new!$P3,Monitoring_new!$V3,"ERROR"))))))</f>
        <v>0</v>
      </c>
      <c r="EZ3" s="77"/>
      <c r="FA3" s="77"/>
      <c r="FB3" s="70" t="str">
        <f>IF(Monitoring_new!FB3="","",IF(Monitoring_new!FB3=Monitoring_new!$H3,Monitoring_new!$R3,IF(Monitoring_new!FB3=Monitoring_new!$J3,Monitoring_new!$S3,IF(Monitoring_new!FB3=Monitoring_new!$L3,Monitoring_new!$T3,IF(Monitoring_new!FB3=Monitoring_new!$N3,Monitoring_new!$U3,IF(Monitoring_new!FB3=Monitoring_new!$P3,Monitoring_new!$V3,"ERROR"))))))</f>
        <v/>
      </c>
      <c r="FC3" s="77"/>
      <c r="FD3" s="70" t="str">
        <f>IF(Monitoring_new!FD3="","",IF(Monitoring_new!FD3=Monitoring_new!$H3,Monitoring_new!$R3,IF(Monitoring_new!FD3=Monitoring_new!$J3,Monitoring_new!$S3,IF(Monitoring_new!FD3=Monitoring_new!$L3,Monitoring_new!$T3,IF(Monitoring_new!FD3=Monitoring_new!$N3,Monitoring_new!$U3,IF(Monitoring_new!FD3=Monitoring_new!$P3,Monitoring_new!$V3,"ERROR"))))))</f>
        <v/>
      </c>
      <c r="FE3" s="76"/>
      <c r="FF3" s="70" t="str">
        <f>IF(Monitoring_new!FF3="","",IF(Monitoring_new!FF3=Monitoring_new!$H3,Monitoring_new!$R3,IF(Monitoring_new!FF3=Monitoring_new!$J3,Monitoring_new!$S3,IF(Monitoring_new!FF3=Monitoring_new!$L3,Monitoring_new!$T3,IF(Monitoring_new!FF3=Monitoring_new!$N3,Monitoring_new!$U3,IF(Monitoring_new!FF3=Monitoring_new!$P3,Monitoring_new!$V3,"ERROR"))))))</f>
        <v/>
      </c>
      <c r="FG3" s="77"/>
    </row>
    <row r="4" spans="1:163" ht="50.1" customHeight="1" x14ac:dyDescent="0.3">
      <c r="A4" s="29" t="s">
        <v>28</v>
      </c>
      <c r="B4" s="4" t="s">
        <v>519</v>
      </c>
      <c r="C4" s="159" t="str">
        <f>VLOOKUP(A4,Quest_eng_2018!A:C,3,FALSE)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2019?</v>
      </c>
      <c r="D4" s="159" t="s">
        <v>317</v>
      </c>
      <c r="E4" s="22" t="s">
        <v>104</v>
      </c>
      <c r="F4" s="22" t="s">
        <v>105</v>
      </c>
      <c r="G4" s="5">
        <v>4</v>
      </c>
      <c r="H4" s="22" t="s">
        <v>21</v>
      </c>
      <c r="I4" s="22" t="s">
        <v>22</v>
      </c>
      <c r="J4" s="22" t="s">
        <v>23</v>
      </c>
      <c r="K4" s="22" t="s">
        <v>24</v>
      </c>
      <c r="L4" s="22" t="s">
        <v>25</v>
      </c>
      <c r="M4" s="33" t="s">
        <v>26</v>
      </c>
      <c r="N4" s="30" t="s">
        <v>255</v>
      </c>
      <c r="O4" s="30" t="s">
        <v>255</v>
      </c>
      <c r="P4" s="30" t="s">
        <v>414</v>
      </c>
      <c r="Q4" s="30" t="s">
        <v>414</v>
      </c>
      <c r="R4" s="5">
        <v>4</v>
      </c>
      <c r="S4" s="30">
        <v>0</v>
      </c>
      <c r="T4" s="5">
        <f t="shared" si="0"/>
        <v>2</v>
      </c>
      <c r="U4" s="30" t="s">
        <v>255</v>
      </c>
      <c r="V4" s="30" t="s">
        <v>414</v>
      </c>
      <c r="W4" s="70">
        <f>IF(Monitoring_new!W4="","",IF(Monitoring_new!W4=Monitoring_new!$H4,Monitoring_new!$R4,IF(Monitoring_new!W4=Monitoring_new!$J4,Monitoring_new!$S4,IF(Monitoring_new!W4=Monitoring_new!$L4,Monitoring_new!$T4,IF(Monitoring_new!W4=Monitoring_new!$N4,Monitoring_new!$U4,IF(Monitoring_new!W4=Monitoring_new!$P4,Monitoring_new!$V4,"ERROR"))))))</f>
        <v>0</v>
      </c>
      <c r="X4" s="83"/>
      <c r="Y4" s="70">
        <f>IF(Monitoring_new!Y4="","",IF(Monitoring_new!Y4=Monitoring_new!$H4,Monitoring_new!$R4,IF(Monitoring_new!Y4=Monitoring_new!$J4,Monitoring_new!$S4,IF(Monitoring_new!Y4=Monitoring_new!$L4,Monitoring_new!$T4,IF(Monitoring_new!Y4=Monitoring_new!$N4,Monitoring_new!$U4,IF(Monitoring_new!Y4=Monitoring_new!$P4,Monitoring_new!$V4,"ERROR"))))))</f>
        <v>0</v>
      </c>
      <c r="Z4" s="83"/>
      <c r="AA4" s="70">
        <f>IF(Monitoring_new!AA4="","",IF(Monitoring_new!AA4=Monitoring_new!$H4,Monitoring_new!$R4,IF(Monitoring_new!AA4=Monitoring_new!$J4,Monitoring_new!$S4,IF(Monitoring_new!AA4=Monitoring_new!$L4,Monitoring_new!$T4,IF(Monitoring_new!AA4=Monitoring_new!$N4,Monitoring_new!$U4,IF(Monitoring_new!AA4=Monitoring_new!$P4,Monitoring_new!$V4,"ERROR"))))))</f>
        <v>2</v>
      </c>
      <c r="AB4" s="83"/>
      <c r="AC4" s="70">
        <f>IF(Monitoring_new!AC4="","",IF(Monitoring_new!AC4=Monitoring_new!$H4,Monitoring_new!$R4,IF(Monitoring_new!AC4=Monitoring_new!$J4,Monitoring_new!$S4,IF(Monitoring_new!AC4=Monitoring_new!$L4,Monitoring_new!$T4,IF(Monitoring_new!AC4=Monitoring_new!$N4,Monitoring_new!$U4,IF(Monitoring_new!AC4=Monitoring_new!$P4,Monitoring_new!$V4,"ERROR"))))))</f>
        <v>2</v>
      </c>
      <c r="AD4" s="77"/>
      <c r="AE4" s="70">
        <f>IF(Monitoring_new!AE4="","",IF(Monitoring_new!AE4=Monitoring_new!$H4,Monitoring_new!$R4,IF(Monitoring_new!AE4=Monitoring_new!$J4,Monitoring_new!$S4,IF(Monitoring_new!AE4=Monitoring_new!$L4,Monitoring_new!$T4,IF(Monitoring_new!AE4=Monitoring_new!$N4,Monitoring_new!$U4,IF(Monitoring_new!AE4=Monitoring_new!$P4,Monitoring_new!$V4,"ERROR"))))))</f>
        <v>0</v>
      </c>
      <c r="AF4" s="77"/>
      <c r="AG4" s="70">
        <f>IF(Monitoring_new!AG4="","",IF(Monitoring_new!AG4=Monitoring_new!$H4,Monitoring_new!$R4,IF(Monitoring_new!AG4=Monitoring_new!$J4,Monitoring_new!$S4,IF(Monitoring_new!AG4=Monitoring_new!$L4,Monitoring_new!$T4,IF(Monitoring_new!AG4=Monitoring_new!$N4,Monitoring_new!$U4,IF(Monitoring_new!AG4=Monitoring_new!$P4,Monitoring_new!$V4,"ERROR"))))))</f>
        <v>0</v>
      </c>
      <c r="AH4" s="77"/>
      <c r="AI4" s="70">
        <f>IF(Monitoring_new!AI4="","",IF(Monitoring_new!AI4=Monitoring_new!$H4,Monitoring_new!$R4,IF(Monitoring_new!AI4=Monitoring_new!$J4,Monitoring_new!$S4,IF(Monitoring_new!AI4=Monitoring_new!$L4,Monitoring_new!$T4,IF(Monitoring_new!AI4=Monitoring_new!$N4,Monitoring_new!$U4,IF(Monitoring_new!AI4=Monitoring_new!$P4,Monitoring_new!$V4,"ERROR"))))))</f>
        <v>0</v>
      </c>
      <c r="AJ4" s="90"/>
      <c r="AK4" s="70">
        <f>IF(Monitoring_new!AK4="","",IF(Monitoring_new!AK4=Monitoring_new!$H4,Monitoring_new!$R4,IF(Monitoring_new!AK4=Monitoring_new!$J4,Monitoring_new!$S4,IF(Monitoring_new!AK4=Monitoring_new!$L4,Monitoring_new!$T4,IF(Monitoring_new!AK4=Monitoring_new!$N4,Monitoring_new!$U4,IF(Monitoring_new!AK4=Monitoring_new!$P4,Monitoring_new!$V4,"ERROR"))))))</f>
        <v>0</v>
      </c>
      <c r="AL4" s="83"/>
      <c r="AM4" s="70">
        <f>IF(Monitoring_new!AM4="","",IF(Monitoring_new!AM4=Monitoring_new!$H4,Monitoring_new!$R4,IF(Monitoring_new!AM4=Monitoring_new!$J4,Monitoring_new!$S4,IF(Monitoring_new!AM4=Monitoring_new!$L4,Monitoring_new!$T4,IF(Monitoring_new!AM4=Monitoring_new!$N4,Monitoring_new!$U4,IF(Monitoring_new!AM4=Monitoring_new!$P4,Monitoring_new!$V4,"ERROR"))))))</f>
        <v>0</v>
      </c>
      <c r="AN4" s="76"/>
      <c r="AO4" s="70">
        <f>IF(Monitoring_new!AO4="","",IF(Monitoring_new!AO4=Monitoring_new!$H4,Monitoring_new!$R4,IF(Monitoring_new!AO4=Monitoring_new!$J4,Monitoring_new!$S4,IF(Monitoring_new!AO4=Monitoring_new!$L4,Monitoring_new!$T4,IF(Monitoring_new!AO4=Monitoring_new!$N4,Monitoring_new!$U4,IF(Monitoring_new!AO4=Monitoring_new!$P4,Monitoring_new!$V4,"ERROR"))))))</f>
        <v>0</v>
      </c>
      <c r="AP4" s="76"/>
      <c r="AQ4" s="70">
        <f>IF(Monitoring_new!AQ4="","",IF(Monitoring_new!AQ4=Monitoring_new!$H4,Monitoring_new!$R4,IF(Monitoring_new!AQ4=Monitoring_new!$J4,Monitoring_new!$S4,IF(Monitoring_new!AQ4=Monitoring_new!$L4,Monitoring_new!$T4,IF(Monitoring_new!AQ4=Monitoring_new!$N4,Monitoring_new!$U4,IF(Monitoring_new!AQ4=Monitoring_new!$P4,Monitoring_new!$V4,"ERROR"))))))</f>
        <v>0</v>
      </c>
      <c r="AR4" s="90"/>
      <c r="AS4" s="70">
        <f>IF(Monitoring_new!AS4="","",IF(Monitoring_new!AS4=Monitoring_new!$H4,Monitoring_new!$R4,IF(Monitoring_new!AS4=Monitoring_new!$J4,Monitoring_new!$S4,IF(Monitoring_new!AS4=Monitoring_new!$L4,Monitoring_new!$T4,IF(Monitoring_new!AS4=Monitoring_new!$N4,Monitoring_new!$U4,IF(Monitoring_new!AS4=Monitoring_new!$P4,Monitoring_new!$V4,"ERROR"))))))</f>
        <v>0</v>
      </c>
      <c r="AT4" s="77"/>
      <c r="AU4" s="70">
        <f>IF(Monitoring_new!AU4="","",IF(Monitoring_new!AU4=Monitoring_new!$H4,Monitoring_new!$R4,IF(Monitoring_new!AU4=Monitoring_new!$J4,Monitoring_new!$S4,IF(Monitoring_new!AU4=Monitoring_new!$L4,Monitoring_new!$T4,IF(Monitoring_new!AU4=Monitoring_new!$N4,Monitoring_new!$U4,IF(Monitoring_new!AU4=Monitoring_new!$P4,Monitoring_new!$V4,"ERROR"))))))</f>
        <v>0</v>
      </c>
      <c r="AV4" s="77"/>
      <c r="AW4" s="70">
        <f>IF(Monitoring_new!AW4="","",IF(Monitoring_new!AW4=Monitoring_new!$H4,Monitoring_new!$R4,IF(Monitoring_new!AW4=Monitoring_new!$J4,Monitoring_new!$S4,IF(Monitoring_new!AW4=Monitoring_new!$L4,Monitoring_new!$T4,IF(Monitoring_new!AW4=Monitoring_new!$N4,Monitoring_new!$U4,IF(Monitoring_new!AW4=Monitoring_new!$P4,Monitoring_new!$V4,"ERROR"))))))</f>
        <v>0</v>
      </c>
      <c r="AX4" s="76"/>
      <c r="AY4" s="70">
        <f>IF(Monitoring_new!AY4="","",IF(Monitoring_new!AY4=Monitoring_new!$H4,Monitoring_new!$R4,IF(Monitoring_new!AY4=Monitoring_new!$J4,Monitoring_new!$S4,IF(Monitoring_new!AY4=Monitoring_new!$L4,Monitoring_new!$T4,IF(Monitoring_new!AY4=Monitoring_new!$N4,Monitoring_new!$U4,IF(Monitoring_new!AY4=Monitoring_new!$P4,Monitoring_new!$V4,"ERROR"))))))</f>
        <v>0</v>
      </c>
      <c r="AZ4" s="76"/>
      <c r="BA4" s="70">
        <f>IF(Monitoring_new!BA4="","",IF(Monitoring_new!BA4=Monitoring_new!$H4,Monitoring_new!$R4,IF(Monitoring_new!BA4=Monitoring_new!$J4,Monitoring_new!$S4,IF(Monitoring_new!BA4=Monitoring_new!$L4,Monitoring_new!$T4,IF(Monitoring_new!BA4=Monitoring_new!$N4,Monitoring_new!$U4,IF(Monitoring_new!BA4=Monitoring_new!$P4,Monitoring_new!$V4,"ERROR"))))))</f>
        <v>0</v>
      </c>
      <c r="BB4" s="76"/>
      <c r="BC4" s="70">
        <f>IF(Monitoring_new!BC4="","",IF(Monitoring_new!BC4=Monitoring_new!$H4,Monitoring_new!$R4,IF(Monitoring_new!BC4=Monitoring_new!$J4,Monitoring_new!$S4,IF(Monitoring_new!BC4=Monitoring_new!$L4,Monitoring_new!$T4,IF(Monitoring_new!BC4=Monitoring_new!$N4,Monitoring_new!$U4,IF(Monitoring_new!BC4=Monitoring_new!$P4,Monitoring_new!$V4,"ERROR"))))))</f>
        <v>0</v>
      </c>
      <c r="BD4" s="77"/>
      <c r="BE4" s="70">
        <f>IF(Monitoring_new!BE4="","",IF(Monitoring_new!BE4=Monitoring_new!$H4,Monitoring_new!$R4,IF(Monitoring_new!BE4=Monitoring_new!$J4,Monitoring_new!$S4,IF(Monitoring_new!BE4=Monitoring_new!$L4,Monitoring_new!$T4,IF(Monitoring_new!BE4=Monitoring_new!$N4,Monitoring_new!$U4,IF(Monitoring_new!BE4=Monitoring_new!$P4,Monitoring_new!$V4,"ERROR"))))))</f>
        <v>0</v>
      </c>
      <c r="BF4" s="76"/>
      <c r="BG4" s="70">
        <f>IF(Monitoring_new!BG4="","",IF(Monitoring_new!BG4=Monitoring_new!$H4,Monitoring_new!$R4,IF(Monitoring_new!BG4=Monitoring_new!$J4,Monitoring_new!$S4,IF(Monitoring_new!BG4=Monitoring_new!$L4,Monitoring_new!$T4,IF(Monitoring_new!BG4=Monitoring_new!$N4,Monitoring_new!$U4,IF(Monitoring_new!BG4=Monitoring_new!$P4,Monitoring_new!$V4,"ERROR"))))))</f>
        <v>0</v>
      </c>
      <c r="BH4" s="77"/>
      <c r="BI4" s="70">
        <f>IF(Monitoring_new!BI4="","",IF(Monitoring_new!BI4=Monitoring_new!$H4,Monitoring_new!$R4,IF(Monitoring_new!BI4=Monitoring_new!$J4,Monitoring_new!$S4,IF(Monitoring_new!BI4=Monitoring_new!$L4,Monitoring_new!$T4,IF(Monitoring_new!BI4=Monitoring_new!$N4,Monitoring_new!$U4,IF(Monitoring_new!BI4=Monitoring_new!$P4,Monitoring_new!$V4,"ERROR"))))))</f>
        <v>2</v>
      </c>
      <c r="BJ4" s="77"/>
      <c r="BK4" s="70">
        <f>IF(Monitoring_new!BK4="","",IF(Monitoring_new!BK4=Monitoring_new!$H4,Monitoring_new!$R4,IF(Monitoring_new!BK4=Monitoring_new!$J4,Monitoring_new!$S4,IF(Monitoring_new!BK4=Monitoring_new!$L4,Monitoring_new!$T4,IF(Monitoring_new!BK4=Monitoring_new!$N4,Monitoring_new!$U4,IF(Monitoring_new!BK4=Monitoring_new!$P4,Monitoring_new!$V4,"ERROR"))))))</f>
        <v>0</v>
      </c>
      <c r="BL4" s="76"/>
      <c r="BM4" s="70">
        <f>IF(Monitoring_new!BM4="","",IF(Monitoring_new!BM4=Monitoring_new!$H4,Monitoring_new!$R4,IF(Monitoring_new!BM4=Monitoring_new!$J4,Monitoring_new!$S4,IF(Monitoring_new!BM4=Monitoring_new!$L4,Monitoring_new!$T4,IF(Monitoring_new!BM4=Monitoring_new!$N4,Monitoring_new!$U4,IF(Monitoring_new!BM4=Monitoring_new!$P4,Monitoring_new!$V4,"ERROR"))))))</f>
        <v>0</v>
      </c>
      <c r="BN4" s="76"/>
      <c r="BO4" s="70">
        <f>IF(Monitoring_new!BO4="","",IF(Monitoring_new!BO4=Monitoring_new!$H4,Monitoring_new!$R4,IF(Monitoring_new!BO4=Monitoring_new!$J4,Monitoring_new!$S4,IF(Monitoring_new!BO4=Monitoring_new!$L4,Monitoring_new!$T4,IF(Monitoring_new!BO4=Monitoring_new!$N4,Monitoring_new!$U4,IF(Monitoring_new!BO4=Monitoring_new!$P4,Monitoring_new!$V4,"ERROR"))))))</f>
        <v>0</v>
      </c>
      <c r="BP4" s="77"/>
      <c r="BQ4" s="70">
        <f>IF(Monitoring_new!BQ4="","",IF(Monitoring_new!BQ4=Monitoring_new!$H4,Monitoring_new!$R4,IF(Monitoring_new!BQ4=Monitoring_new!$J4,Monitoring_new!$S4,IF(Monitoring_new!BQ4=Monitoring_new!$L4,Monitoring_new!$T4,IF(Monitoring_new!BQ4=Monitoring_new!$N4,Monitoring_new!$U4,IF(Monitoring_new!BQ4=Monitoring_new!$P4,Monitoring_new!$V4,"ERROR"))))))</f>
        <v>2</v>
      </c>
      <c r="BR4" s="76"/>
      <c r="BS4" s="70">
        <f>IF(Monitoring_new!BS4="","",IF(Monitoring_new!BS4=Monitoring_new!$H4,Monitoring_new!$R4,IF(Monitoring_new!BS4=Monitoring_new!$J4,Monitoring_new!$S4,IF(Monitoring_new!BS4=Monitoring_new!$L4,Monitoring_new!$T4,IF(Monitoring_new!BS4=Monitoring_new!$N4,Monitoring_new!$U4,IF(Monitoring_new!BS4=Monitoring_new!$P4,Monitoring_new!$V4,"ERROR"))))))</f>
        <v>0</v>
      </c>
      <c r="BT4" s="77"/>
      <c r="BU4" s="70">
        <f>IF(Monitoring_new!BU4="","",IF(Monitoring_new!BU4=Monitoring_new!$H4,Monitoring_new!$R4,IF(Monitoring_new!BU4=Monitoring_new!$J4,Monitoring_new!$S4,IF(Monitoring_new!BU4=Monitoring_new!$L4,Monitoring_new!$T4,IF(Monitoring_new!BU4=Monitoring_new!$N4,Monitoring_new!$U4,IF(Monitoring_new!BU4=Monitoring_new!$P4,Monitoring_new!$V4,"ERROR"))))))</f>
        <v>0</v>
      </c>
      <c r="BV4" s="77"/>
      <c r="BW4" s="70">
        <f>IF(Monitoring_new!BW4="","",IF(Monitoring_new!BW4=Monitoring_new!$H4,Monitoring_new!$R4,IF(Monitoring_new!BW4=Monitoring_new!$J4,Monitoring_new!$S4,IF(Monitoring_new!BW4=Monitoring_new!$L4,Monitoring_new!$T4,IF(Monitoring_new!BW4=Monitoring_new!$N4,Monitoring_new!$U4,IF(Monitoring_new!BW4=Monitoring_new!$P4,Monitoring_new!$V4,"ERROR"))))))</f>
        <v>0</v>
      </c>
      <c r="BX4" s="76"/>
      <c r="BY4" s="70">
        <f>IF(Monitoring_new!BY4="","",IF(Monitoring_new!BY4=Monitoring_new!$H4,Monitoring_new!$R4,IF(Monitoring_new!BY4=Monitoring_new!$J4,Monitoring_new!$S4,IF(Monitoring_new!BY4=Monitoring_new!$L4,Monitoring_new!$T4,IF(Monitoring_new!BY4=Monitoring_new!$N4,Monitoring_new!$U4,IF(Monitoring_new!BY4=Monitoring_new!$P4,Monitoring_new!$V4,"ERROR"))))))</f>
        <v>0</v>
      </c>
      <c r="BZ4" s="76"/>
      <c r="CA4" s="70">
        <f>IF(Monitoring_new!CA4="","",IF(Monitoring_new!CA4=Monitoring_new!$H4,Monitoring_new!$R4,IF(Monitoring_new!CA4=Monitoring_new!$J4,Monitoring_new!$S4,IF(Monitoring_new!CA4=Monitoring_new!$L4,Monitoring_new!$T4,IF(Monitoring_new!CA4=Monitoring_new!$N4,Monitoring_new!$U4,IF(Monitoring_new!CA4=Monitoring_new!$P4,Monitoring_new!$V4,"ERROR"))))))</f>
        <v>0</v>
      </c>
      <c r="CB4" s="76"/>
      <c r="CC4" s="70">
        <f>IF(Monitoring_new!CC4="","",IF(Monitoring_new!CC4=Monitoring_new!$H4,Monitoring_new!$R4,IF(Monitoring_new!CC4=Monitoring_new!$J4,Monitoring_new!$S4,IF(Monitoring_new!CC4=Monitoring_new!$L4,Monitoring_new!$T4,IF(Monitoring_new!CC4=Monitoring_new!$N4,Monitoring_new!$U4,IF(Monitoring_new!CC4=Monitoring_new!$P4,Monitoring_new!$V4,"ERROR"))))))</f>
        <v>0</v>
      </c>
      <c r="CD4" s="131"/>
      <c r="CE4" s="70">
        <f>IF(Monitoring_new!CE4="","",IF(Monitoring_new!CE4=Monitoring_new!$H4,Monitoring_new!$R4,IF(Monitoring_new!CE4=Monitoring_new!$J4,Monitoring_new!$S4,IF(Monitoring_new!CE4=Monitoring_new!$L4,Monitoring_new!$T4,IF(Monitoring_new!CE4=Monitoring_new!$N4,Monitoring_new!$U4,IF(Monitoring_new!CE4=Monitoring_new!$P4,Monitoring_new!$V4,"ERROR"))))))</f>
        <v>4</v>
      </c>
      <c r="CF4" s="90"/>
      <c r="CG4" s="70">
        <f>IF(Monitoring_new!CG4="","",IF(Monitoring_new!CG4=Monitoring_new!$H4,Monitoring_new!$R4,IF(Monitoring_new!CG4=Monitoring_new!$J4,Monitoring_new!$S4,IF(Monitoring_new!CG4=Monitoring_new!$L4,Monitoring_new!$T4,IF(Monitoring_new!CG4=Monitoring_new!$N4,Monitoring_new!$U4,IF(Monitoring_new!CG4=Monitoring_new!$P4,Monitoring_new!$V4,"ERROR"))))))</f>
        <v>0</v>
      </c>
      <c r="CH4" s="77"/>
      <c r="CI4" s="70">
        <f>IF(Monitoring_new!CI4="","",IF(Monitoring_new!CI4=Monitoring_new!$H4,Monitoring_new!$R4,IF(Monitoring_new!CI4=Monitoring_new!$J4,Monitoring_new!$S4,IF(Monitoring_new!CI4=Monitoring_new!$L4,Monitoring_new!$T4,IF(Monitoring_new!CI4=Monitoring_new!$N4,Monitoring_new!$U4,IF(Monitoring_new!CI4=Monitoring_new!$P4,Monitoring_new!$V4,"ERROR"))))))</f>
        <v>0</v>
      </c>
      <c r="CJ4" s="77"/>
      <c r="CK4" s="70">
        <f>IF(Monitoring_new!CK4="","",IF(Monitoring_new!CK4=Monitoring_new!$H4,Monitoring_new!$R4,IF(Monitoring_new!CK4=Monitoring_new!$J4,Monitoring_new!$S4,IF(Monitoring_new!CK4=Monitoring_new!$L4,Monitoring_new!$T4,IF(Monitoring_new!CK4=Monitoring_new!$N4,Monitoring_new!$U4,IF(Monitoring_new!CK4=Monitoring_new!$P4,Monitoring_new!$V4,"ERROR"))))))</f>
        <v>0</v>
      </c>
      <c r="CL4" s="77"/>
      <c r="CM4" s="70">
        <f>IF(Monitoring_new!CM4="","",IF(Monitoring_new!CM4=Monitoring_new!$H4,Monitoring_new!$R4,IF(Monitoring_new!CM4=Monitoring_new!$J4,Monitoring_new!$S4,IF(Monitoring_new!CM4=Monitoring_new!$L4,Monitoring_new!$T4,IF(Monitoring_new!CM4=Monitoring_new!$N4,Monitoring_new!$U4,IF(Monitoring_new!CM4=Monitoring_new!$P4,Monitoring_new!$V4,"ERROR"))))))</f>
        <v>0</v>
      </c>
      <c r="CN4" s="77"/>
      <c r="CO4" s="70">
        <f>IF(Monitoring_new!CO4="","",IF(Monitoring_new!CO4=Monitoring_new!$H4,Monitoring_new!$R4,IF(Monitoring_new!CO4=Monitoring_new!$J4,Monitoring_new!$S4,IF(Monitoring_new!CO4=Monitoring_new!$L4,Monitoring_new!$T4,IF(Monitoring_new!CO4=Monitoring_new!$N4,Monitoring_new!$U4,IF(Monitoring_new!CO4=Monitoring_new!$P4,Monitoring_new!$V4,"ERROR"))))))</f>
        <v>0</v>
      </c>
      <c r="CP4" s="77"/>
      <c r="CQ4" s="70">
        <f>IF(Monitoring_new!CQ4="","",IF(Monitoring_new!CQ4=Monitoring_new!$H4,Monitoring_new!$R4,IF(Monitoring_new!CQ4=Monitoring_new!$J4,Monitoring_new!$S4,IF(Monitoring_new!CQ4=Monitoring_new!$L4,Monitoring_new!$T4,IF(Monitoring_new!CQ4=Monitoring_new!$N4,Monitoring_new!$U4,IF(Monitoring_new!CQ4=Monitoring_new!$P4,Monitoring_new!$V4,"ERROR"))))))</f>
        <v>0</v>
      </c>
      <c r="CR4" s="77"/>
      <c r="CS4" s="70">
        <f>IF(Monitoring_new!CS4="","",IF(Monitoring_new!CS4=Monitoring_new!$H4,Monitoring_new!$R4,IF(Monitoring_new!CS4=Monitoring_new!$J4,Monitoring_new!$S4,IF(Monitoring_new!CS4=Monitoring_new!$L4,Monitoring_new!$T4,IF(Monitoring_new!CS4=Monitoring_new!$N4,Monitoring_new!$U4,IF(Monitoring_new!CS4=Monitoring_new!$P4,Monitoring_new!$V4,"ERROR"))))))</f>
        <v>0</v>
      </c>
      <c r="CT4" s="77"/>
      <c r="CU4" s="70">
        <f>IF(Monitoring_new!CU4="","",IF(Monitoring_new!CU4=Monitoring_new!$H4,Monitoring_new!$R4,IF(Monitoring_new!CU4=Monitoring_new!$J4,Monitoring_new!$S4,IF(Monitoring_new!CU4=Monitoring_new!$L4,Monitoring_new!$T4,IF(Monitoring_new!CU4=Monitoring_new!$N4,Monitoring_new!$U4,IF(Monitoring_new!CU4=Monitoring_new!$P4,Monitoring_new!$V4,"ERROR"))))))</f>
        <v>0</v>
      </c>
      <c r="CV4" s="77"/>
      <c r="CW4" s="70">
        <f>IF(Monitoring_new!CW4="","",IF(Monitoring_new!CW4=Monitoring_new!$H4,Monitoring_new!$R4,IF(Monitoring_new!CW4=Monitoring_new!$J4,Monitoring_new!$S4,IF(Monitoring_new!CW4=Monitoring_new!$L4,Monitoring_new!$T4,IF(Monitoring_new!CW4=Monitoring_new!$N4,Monitoring_new!$U4,IF(Monitoring_new!CW4=Monitoring_new!$P4,Monitoring_new!$V4,"ERROR"))))))</f>
        <v>0</v>
      </c>
      <c r="CX4" s="77"/>
      <c r="CY4" s="70">
        <f>IF(Monitoring_new!CY4="","",IF(Monitoring_new!CY4=Monitoring_new!$H4,Monitoring_new!$R4,IF(Monitoring_new!CY4=Monitoring_new!$J4,Monitoring_new!$S4,IF(Monitoring_new!CY4=Monitoring_new!$L4,Monitoring_new!$T4,IF(Monitoring_new!CY4=Monitoring_new!$N4,Monitoring_new!$U4,IF(Monitoring_new!CY4=Monitoring_new!$P4,Monitoring_new!$V4,"ERROR"))))))</f>
        <v>0</v>
      </c>
      <c r="CZ4" s="77"/>
      <c r="DA4" s="70">
        <f>IF(Monitoring_new!DA4="","",IF(Monitoring_new!DA4=Monitoring_new!$H4,Monitoring_new!$R4,IF(Monitoring_new!DA4=Monitoring_new!$J4,Monitoring_new!$S4,IF(Monitoring_new!DA4=Monitoring_new!$L4,Monitoring_new!$T4,IF(Monitoring_new!DA4=Monitoring_new!$N4,Monitoring_new!$U4,IF(Monitoring_new!DA4=Monitoring_new!$P4,Monitoring_new!$V4,"ERROR"))))))</f>
        <v>0</v>
      </c>
      <c r="DB4" s="77"/>
      <c r="DC4" s="70">
        <f>IF(Monitoring_new!DC4="","",IF(Monitoring_new!DC4=Monitoring_new!$H4,Monitoring_new!$R4,IF(Monitoring_new!DC4=Monitoring_new!$J4,Monitoring_new!$S4,IF(Monitoring_new!DC4=Monitoring_new!$L4,Monitoring_new!$T4,IF(Monitoring_new!DC4=Monitoring_new!$N4,Monitoring_new!$U4,IF(Monitoring_new!DC4=Monitoring_new!$P4,Monitoring_new!$V4,"ERROR"))))))</f>
        <v>0</v>
      </c>
      <c r="DD4" s="77"/>
      <c r="DE4" s="70">
        <f>IF(Monitoring_new!DE4="","",IF(Monitoring_new!DE4=Monitoring_new!$H4,Monitoring_new!$R4,IF(Monitoring_new!DE4=Monitoring_new!$J4,Monitoring_new!$S4,IF(Monitoring_new!DE4=Monitoring_new!$L4,Monitoring_new!$T4,IF(Monitoring_new!DE4=Monitoring_new!$N4,Monitoring_new!$U4,IF(Monitoring_new!DE4=Monitoring_new!$P4,Monitoring_new!$V4,"ERROR"))))))</f>
        <v>0</v>
      </c>
      <c r="DF4" s="77"/>
      <c r="DG4" s="70">
        <f>IF(Monitoring_new!DG4="","",IF(Monitoring_new!DG4=Monitoring_new!$H4,Monitoring_new!$R4,IF(Monitoring_new!DG4=Monitoring_new!$J4,Monitoring_new!$S4,IF(Monitoring_new!DG4=Monitoring_new!$L4,Monitoring_new!$T4,IF(Monitoring_new!DG4=Monitoring_new!$N4,Monitoring_new!$U4,IF(Monitoring_new!DG4=Monitoring_new!$P4,Monitoring_new!$V4,"ERROR"))))))</f>
        <v>0</v>
      </c>
      <c r="DH4" s="77"/>
      <c r="DI4" s="70">
        <f>IF(Monitoring_new!DI4="","",IF(Monitoring_new!DI4=Monitoring_new!$H4,Monitoring_new!$R4,IF(Monitoring_new!DI4=Monitoring_new!$J4,Monitoring_new!$S4,IF(Monitoring_new!DI4=Monitoring_new!$L4,Monitoring_new!$T4,IF(Monitoring_new!DI4=Monitoring_new!$N4,Monitoring_new!$U4,IF(Monitoring_new!DI4=Monitoring_new!$P4,Monitoring_new!$V4,"ERROR"))))))</f>
        <v>0</v>
      </c>
      <c r="DJ4" s="77"/>
      <c r="DK4" s="70">
        <f>IF(Monitoring_new!DK4="","",IF(Monitoring_new!DK4=Monitoring_new!$H4,Monitoring_new!$R4,IF(Monitoring_new!DK4=Monitoring_new!$J4,Monitoring_new!$S4,IF(Monitoring_new!DK4=Monitoring_new!$L4,Monitoring_new!$T4,IF(Monitoring_new!DK4=Monitoring_new!$N4,Monitoring_new!$U4,IF(Monitoring_new!DK4=Monitoring_new!$P4,Monitoring_new!$V4,"ERROR"))))))</f>
        <v>0</v>
      </c>
      <c r="DL4" s="77"/>
      <c r="DM4" s="70">
        <f>IF(Monitoring_new!DM4="","",IF(Monitoring_new!DM4=Monitoring_new!$H4,Monitoring_new!$R4,IF(Monitoring_new!DM4=Monitoring_new!$J4,Monitoring_new!$S4,IF(Monitoring_new!DM4=Monitoring_new!$L4,Monitoring_new!$T4,IF(Monitoring_new!DM4=Monitoring_new!$N4,Monitoring_new!$U4,IF(Monitoring_new!DM4=Monitoring_new!$P4,Monitoring_new!$V4,"ERROR"))))))</f>
        <v>0</v>
      </c>
      <c r="DN4" s="77"/>
      <c r="DO4" s="70">
        <f>IF(Monitoring_new!DO4="","",IF(Monitoring_new!DO4=Monitoring_new!$H4,Monitoring_new!$R4,IF(Monitoring_new!DO4=Monitoring_new!$J4,Monitoring_new!$S4,IF(Monitoring_new!DO4=Monitoring_new!$L4,Monitoring_new!$T4,IF(Monitoring_new!DO4=Monitoring_new!$N4,Monitoring_new!$U4,IF(Monitoring_new!DO4=Monitoring_new!$P4,Monitoring_new!$V4,"ERROR"))))))</f>
        <v>0</v>
      </c>
      <c r="DP4" s="77"/>
      <c r="DQ4" s="70">
        <f>IF(Monitoring_new!DQ4="","",IF(Monitoring_new!DQ4=Monitoring_new!$H4,Monitoring_new!$R4,IF(Monitoring_new!DQ4=Monitoring_new!$J4,Monitoring_new!$S4,IF(Monitoring_new!DQ4=Monitoring_new!$L4,Monitoring_new!$T4,IF(Monitoring_new!DQ4=Monitoring_new!$N4,Monitoring_new!$U4,IF(Monitoring_new!DQ4=Monitoring_new!$P4,Monitoring_new!$V4,"ERROR"))))))</f>
        <v>0</v>
      </c>
      <c r="DR4" s="77"/>
      <c r="DS4" s="70">
        <f>IF(Monitoring_new!DS4="","",IF(Monitoring_new!DS4=Monitoring_new!$H4,Monitoring_new!$R4,IF(Monitoring_new!DS4=Monitoring_new!$J4,Monitoring_new!$S4,IF(Monitoring_new!DS4=Monitoring_new!$L4,Monitoring_new!$T4,IF(Monitoring_new!DS4=Monitoring_new!$N4,Monitoring_new!$U4,IF(Monitoring_new!DS4=Monitoring_new!$P4,Monitoring_new!$V4,"ERROR"))))))</f>
        <v>0</v>
      </c>
      <c r="DT4" s="77"/>
      <c r="DU4" s="70">
        <f>IF(Monitoring_new!DU4="","",IF(Monitoring_new!DU4=Monitoring_new!$H4,Monitoring_new!$R4,IF(Monitoring_new!DU4=Monitoring_new!$J4,Monitoring_new!$S4,IF(Monitoring_new!DU4=Monitoring_new!$L4,Monitoring_new!$T4,IF(Monitoring_new!DU4=Monitoring_new!$N4,Monitoring_new!$U4,IF(Monitoring_new!DU4=Monitoring_new!$P4,Monitoring_new!$V4,"ERROR"))))))</f>
        <v>0</v>
      </c>
      <c r="DV4" s="77"/>
      <c r="DW4" s="70">
        <f>IF(Monitoring_new!DW4="","",IF(Monitoring_new!DW4=Monitoring_new!$H4,Monitoring_new!$R4,IF(Monitoring_new!DW4=Monitoring_new!$J4,Monitoring_new!$S4,IF(Monitoring_new!DW4=Monitoring_new!$L4,Monitoring_new!$T4,IF(Monitoring_new!DW4=Monitoring_new!$N4,Monitoring_new!$U4,IF(Monitoring_new!DW4=Monitoring_new!$P4,Monitoring_new!$V4,"ERROR"))))))</f>
        <v>0</v>
      </c>
      <c r="DX4" s="77"/>
      <c r="DY4" s="70">
        <f>IF(Monitoring_new!DY4="","",IF(Monitoring_new!DY4=Monitoring_new!$H4,Monitoring_new!$R4,IF(Monitoring_new!DY4=Monitoring_new!$J4,Monitoring_new!$S4,IF(Monitoring_new!DY4=Monitoring_new!$L4,Monitoring_new!$T4,IF(Monitoring_new!DY4=Monitoring_new!$N4,Monitoring_new!$U4,IF(Monitoring_new!DY4=Monitoring_new!$P4,Monitoring_new!$V4,"ERROR"))))))</f>
        <v>0</v>
      </c>
      <c r="DZ4" s="77"/>
      <c r="EA4" s="70">
        <f>IF(Monitoring_new!EA4="","",IF(Monitoring_new!EA4=Monitoring_new!$H4,Monitoring_new!$R4,IF(Monitoring_new!EA4=Monitoring_new!$J4,Monitoring_new!$S4,IF(Monitoring_new!EA4=Monitoring_new!$L4,Monitoring_new!$T4,IF(Monitoring_new!EA4=Monitoring_new!$N4,Monitoring_new!$U4,IF(Monitoring_new!EA4=Monitoring_new!$P4,Monitoring_new!$V4,"ERROR"))))))</f>
        <v>0</v>
      </c>
      <c r="EB4" s="77"/>
      <c r="EC4" s="70">
        <f>IF(Monitoring_new!EC4="","",IF(Monitoring_new!EC4=Monitoring_new!$H4,Monitoring_new!$R4,IF(Monitoring_new!EC4=Monitoring_new!$J4,Monitoring_new!$S4,IF(Monitoring_new!EC4=Monitoring_new!$L4,Monitoring_new!$T4,IF(Monitoring_new!EC4=Monitoring_new!$N4,Monitoring_new!$U4,IF(Monitoring_new!EC4=Monitoring_new!$P4,Monitoring_new!$V4,"ERROR"))))))</f>
        <v>0</v>
      </c>
      <c r="ED4" s="77"/>
      <c r="EE4" s="70">
        <f>IF(Monitoring_new!EE4="","",IF(Monitoring_new!EE4=Monitoring_new!$H4,Monitoring_new!$R4,IF(Monitoring_new!EE4=Monitoring_new!$J4,Monitoring_new!$S4,IF(Monitoring_new!EE4=Monitoring_new!$L4,Monitoring_new!$T4,IF(Monitoring_new!EE4=Monitoring_new!$N4,Monitoring_new!$U4,IF(Monitoring_new!EE4=Monitoring_new!$P4,Monitoring_new!$V4,"ERROR"))))))</f>
        <v>0</v>
      </c>
      <c r="EF4" s="77"/>
      <c r="EG4" s="70">
        <f>IF(Monitoring_new!EG4="","",IF(Monitoring_new!EG4=Monitoring_new!$H4,Monitoring_new!$R4,IF(Monitoring_new!EG4=Monitoring_new!$J4,Monitoring_new!$S4,IF(Monitoring_new!EG4=Monitoring_new!$L4,Monitoring_new!$T4,IF(Monitoring_new!EG4=Monitoring_new!$N4,Monitoring_new!$U4,IF(Monitoring_new!EG4=Monitoring_new!$P4,Monitoring_new!$V4,"ERROR"))))))</f>
        <v>0</v>
      </c>
      <c r="EH4" s="77"/>
      <c r="EI4" s="70">
        <f>IF(Monitoring_new!EI4="","",IF(Monitoring_new!EI4=Monitoring_new!$H4,Monitoring_new!$R4,IF(Monitoring_new!EI4=Monitoring_new!$J4,Monitoring_new!$S4,IF(Monitoring_new!EI4=Monitoring_new!$L4,Monitoring_new!$T4,IF(Monitoring_new!EI4=Monitoring_new!$N4,Monitoring_new!$U4,IF(Monitoring_new!EI4=Monitoring_new!$P4,Monitoring_new!$V4,"ERROR"))))))</f>
        <v>0</v>
      </c>
      <c r="EJ4" s="77"/>
      <c r="EK4" s="70">
        <f>IF(Monitoring_new!EK4="","",IF(Monitoring_new!EK4=Monitoring_new!$H4,Monitoring_new!$R4,IF(Monitoring_new!EK4=Monitoring_new!$J4,Monitoring_new!$S4,IF(Monitoring_new!EK4=Monitoring_new!$L4,Monitoring_new!$T4,IF(Monitoring_new!EK4=Monitoring_new!$N4,Monitoring_new!$U4,IF(Monitoring_new!EK4=Monitoring_new!$P4,Monitoring_new!$V4,"ERROR"))))))</f>
        <v>0</v>
      </c>
      <c r="EL4" s="77"/>
      <c r="EM4" s="70">
        <f>IF(Monitoring_new!EM4="","",IF(Monitoring_new!EM4=Monitoring_new!$H4,Monitoring_new!$R4,IF(Monitoring_new!EM4=Monitoring_new!$J4,Monitoring_new!$S4,IF(Monitoring_new!EM4=Monitoring_new!$L4,Monitoring_new!$T4,IF(Monitoring_new!EM4=Monitoring_new!$N4,Monitoring_new!$U4,IF(Monitoring_new!EM4=Monitoring_new!$P4,Monitoring_new!$V4,"ERROR"))))))</f>
        <v>0</v>
      </c>
      <c r="EN4" s="77"/>
      <c r="EO4" s="70">
        <f>IF(Monitoring_new!EO4="","",IF(Monitoring_new!EO4=Monitoring_new!$H4,Monitoring_new!$R4,IF(Monitoring_new!EO4=Monitoring_new!$J4,Monitoring_new!$S4,IF(Monitoring_new!EO4=Monitoring_new!$L4,Monitoring_new!$T4,IF(Monitoring_new!EO4=Monitoring_new!$N4,Monitoring_new!$U4,IF(Monitoring_new!EO4=Monitoring_new!$P4,Monitoring_new!$V4,"ERROR"))))))</f>
        <v>0</v>
      </c>
      <c r="EP4" s="77"/>
      <c r="EQ4" s="70">
        <f>IF(Monitoring_new!EQ4="","",IF(Monitoring_new!EQ4=Monitoring_new!$H4,Monitoring_new!$R4,IF(Monitoring_new!EQ4=Monitoring_new!$J4,Monitoring_new!$S4,IF(Monitoring_new!EQ4=Monitoring_new!$L4,Monitoring_new!$T4,IF(Monitoring_new!EQ4=Monitoring_new!$N4,Monitoring_new!$U4,IF(Monitoring_new!EQ4=Monitoring_new!$P4,Monitoring_new!$V4,"ERROR"))))))</f>
        <v>0</v>
      </c>
      <c r="ER4" s="77"/>
      <c r="ES4" s="70">
        <f>IF(Monitoring_new!ES4="","",IF(Monitoring_new!ES4=Monitoring_new!$H4,Monitoring_new!$R4,IF(Monitoring_new!ES4=Monitoring_new!$J4,Monitoring_new!$S4,IF(Monitoring_new!ES4=Monitoring_new!$L4,Monitoring_new!$T4,IF(Monitoring_new!ES4=Monitoring_new!$N4,Monitoring_new!$U4,IF(Monitoring_new!ES4=Monitoring_new!$P4,Monitoring_new!$V4,"ERROR"))))))</f>
        <v>0</v>
      </c>
      <c r="ET4" s="77"/>
      <c r="EU4" s="70">
        <f>IF(Monitoring_new!EU4="","",IF(Monitoring_new!EU4=Monitoring_new!$H4,Monitoring_new!$R4,IF(Monitoring_new!EU4=Monitoring_new!$J4,Monitoring_new!$S4,IF(Monitoring_new!EU4=Monitoring_new!$L4,Monitoring_new!$T4,IF(Monitoring_new!EU4=Monitoring_new!$N4,Monitoring_new!$U4,IF(Monitoring_new!EU4=Monitoring_new!$P4,Monitoring_new!$V4,"ERROR"))))))</f>
        <v>0</v>
      </c>
      <c r="EV4" s="77"/>
      <c r="EW4" s="70">
        <f>IF(Monitoring_new!EW4="","",IF(Monitoring_new!EW4=Monitoring_new!$H4,Monitoring_new!$R4,IF(Monitoring_new!EW4=Monitoring_new!$J4,Monitoring_new!$S4,IF(Monitoring_new!EW4=Monitoring_new!$L4,Monitoring_new!$T4,IF(Monitoring_new!EW4=Monitoring_new!$N4,Monitoring_new!$U4,IF(Monitoring_new!EW4=Monitoring_new!$P4,Monitoring_new!$V4,"ERROR"))))))</f>
        <v>0</v>
      </c>
      <c r="EX4" s="77"/>
      <c r="EY4" s="70">
        <f>IF(Monitoring_new!EY4="","",IF(Monitoring_new!EY4=Monitoring_new!$H4,Monitoring_new!$R4,IF(Monitoring_new!EY4=Monitoring_new!$J4,Monitoring_new!$S4,IF(Monitoring_new!EY4=Monitoring_new!$L4,Monitoring_new!$T4,IF(Monitoring_new!EY4=Monitoring_new!$N4,Monitoring_new!$U4,IF(Monitoring_new!EY4=Monitoring_new!$P4,Monitoring_new!$V4,"ERROR"))))))</f>
        <v>0</v>
      </c>
      <c r="EZ4" s="77"/>
      <c r="FA4" s="77"/>
      <c r="FB4" s="70" t="str">
        <f>IF(Monitoring_new!FB4="","",IF(Monitoring_new!FB4=Monitoring_new!$H4,Monitoring_new!$R4,IF(Monitoring_new!FB4=Monitoring_new!$J4,Monitoring_new!$S4,IF(Monitoring_new!FB4=Monitoring_new!$L4,Monitoring_new!$T4,IF(Monitoring_new!FB4=Monitoring_new!$N4,Monitoring_new!$U4,IF(Monitoring_new!FB4=Monitoring_new!$P4,Monitoring_new!$V4,"ERROR"))))))</f>
        <v/>
      </c>
      <c r="FC4" s="76"/>
      <c r="FD4" s="70" t="str">
        <f>IF(Monitoring_new!FD4="","",IF(Monitoring_new!FD4=Monitoring_new!$H4,Monitoring_new!$R4,IF(Monitoring_new!FD4=Monitoring_new!$J4,Monitoring_new!$S4,IF(Monitoring_new!FD4=Monitoring_new!$L4,Monitoring_new!$T4,IF(Monitoring_new!FD4=Monitoring_new!$N4,Monitoring_new!$U4,IF(Monitoring_new!FD4=Monitoring_new!$P4,Monitoring_new!$V4,"ERROR"))))))</f>
        <v/>
      </c>
      <c r="FE4" s="76"/>
      <c r="FF4" s="70" t="str">
        <f>IF(Monitoring_new!FF4="","",IF(Monitoring_new!FF4=Monitoring_new!$H4,Monitoring_new!$R4,IF(Monitoring_new!FF4=Monitoring_new!$J4,Monitoring_new!$S4,IF(Monitoring_new!FF4=Monitoring_new!$L4,Monitoring_new!$T4,IF(Monitoring_new!FF4=Monitoring_new!$N4,Monitoring_new!$U4,IF(Monitoring_new!FF4=Monitoring_new!$P4,Monitoring_new!$V4,"ERROR"))))))</f>
        <v/>
      </c>
      <c r="FG4" s="77"/>
    </row>
    <row r="5" spans="1:163" ht="50.1" customHeight="1" x14ac:dyDescent="0.3">
      <c r="A5" s="29" t="s">
        <v>29</v>
      </c>
      <c r="B5" s="4" t="s">
        <v>520</v>
      </c>
      <c r="C5" s="159" t="str">
        <f>VLOOKUP(A5,Quest_eng_2018!A:C,3,FALSE)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(2017 - 2019)?</v>
      </c>
      <c r="D5" s="159" t="s">
        <v>317</v>
      </c>
      <c r="E5" s="22" t="s">
        <v>106</v>
      </c>
      <c r="F5" s="22" t="s">
        <v>107</v>
      </c>
      <c r="G5" s="5">
        <v>3</v>
      </c>
      <c r="H5" s="22" t="s">
        <v>21</v>
      </c>
      <c r="I5" s="22" t="s">
        <v>22</v>
      </c>
      <c r="J5" s="22" t="s">
        <v>23</v>
      </c>
      <c r="K5" s="22" t="s">
        <v>24</v>
      </c>
      <c r="L5" s="22" t="s">
        <v>25</v>
      </c>
      <c r="M5" s="33" t="s">
        <v>26</v>
      </c>
      <c r="N5" s="30" t="s">
        <v>255</v>
      </c>
      <c r="O5" s="30" t="s">
        <v>255</v>
      </c>
      <c r="P5" s="30" t="s">
        <v>414</v>
      </c>
      <c r="Q5" s="30" t="s">
        <v>414</v>
      </c>
      <c r="R5" s="5">
        <v>3</v>
      </c>
      <c r="S5" s="30">
        <v>0</v>
      </c>
      <c r="T5" s="5">
        <f t="shared" si="0"/>
        <v>1.5</v>
      </c>
      <c r="U5" s="30" t="s">
        <v>255</v>
      </c>
      <c r="V5" s="30" t="s">
        <v>414</v>
      </c>
      <c r="W5" s="70">
        <f>IF(Monitoring_new!W5="","",IF(Monitoring_new!W5=Monitoring_new!$H5,Monitoring_new!$R5,IF(Monitoring_new!W5=Monitoring_new!$J5,Monitoring_new!$S5,IF(Monitoring_new!W5=Monitoring_new!$L5,Monitoring_new!$T5,IF(Monitoring_new!W5=Monitoring_new!$N5,Monitoring_new!$U5,IF(Monitoring_new!W5=Monitoring_new!$P5,Monitoring_new!$V5,"ERROR"))))))</f>
        <v>0</v>
      </c>
      <c r="X5" s="83"/>
      <c r="Y5" s="70">
        <f>IF(Monitoring_new!Y5="","",IF(Monitoring_new!Y5=Monitoring_new!$H5,Monitoring_new!$R5,IF(Monitoring_new!Y5=Monitoring_new!$J5,Monitoring_new!$S5,IF(Monitoring_new!Y5=Monitoring_new!$L5,Monitoring_new!$T5,IF(Monitoring_new!Y5=Monitoring_new!$N5,Monitoring_new!$U5,IF(Monitoring_new!Y5=Monitoring_new!$P5,Monitoring_new!$V5,"ERROR"))))))</f>
        <v>1.5</v>
      </c>
      <c r="Z5" s="83"/>
      <c r="AA5" s="70">
        <f>IF(Monitoring_new!AA5="","",IF(Monitoring_new!AA5=Monitoring_new!$H5,Monitoring_new!$R5,IF(Monitoring_new!AA5=Monitoring_new!$J5,Monitoring_new!$S5,IF(Monitoring_new!AA5=Monitoring_new!$L5,Monitoring_new!$T5,IF(Monitoring_new!AA5=Monitoring_new!$N5,Monitoring_new!$U5,IF(Monitoring_new!AA5=Monitoring_new!$P5,Monitoring_new!$V5,"ERROR"))))))</f>
        <v>1.5</v>
      </c>
      <c r="AB5" s="83"/>
      <c r="AC5" s="70">
        <f>IF(Monitoring_new!AC5="","",IF(Monitoring_new!AC5=Monitoring_new!$H5,Monitoring_new!$R5,IF(Monitoring_new!AC5=Monitoring_new!$J5,Monitoring_new!$S5,IF(Monitoring_new!AC5=Monitoring_new!$L5,Monitoring_new!$T5,IF(Monitoring_new!AC5=Monitoring_new!$N5,Monitoring_new!$U5,IF(Monitoring_new!AC5=Monitoring_new!$P5,Monitoring_new!$V5,"ERROR"))))))</f>
        <v>1.5</v>
      </c>
      <c r="AD5" s="77"/>
      <c r="AE5" s="70">
        <f>IF(Monitoring_new!AE5="","",IF(Monitoring_new!AE5=Monitoring_new!$H5,Monitoring_new!$R5,IF(Monitoring_new!AE5=Monitoring_new!$J5,Monitoring_new!$S5,IF(Monitoring_new!AE5=Monitoring_new!$L5,Monitoring_new!$T5,IF(Monitoring_new!AE5=Monitoring_new!$N5,Monitoring_new!$U5,IF(Monitoring_new!AE5=Monitoring_new!$P5,Monitoring_new!$V5,"ERROR"))))))</f>
        <v>1.5</v>
      </c>
      <c r="AF5" s="77"/>
      <c r="AG5" s="70">
        <f>IF(Monitoring_new!AG5="","",IF(Monitoring_new!AG5=Monitoring_new!$H5,Monitoring_new!$R5,IF(Monitoring_new!AG5=Monitoring_new!$J5,Monitoring_new!$S5,IF(Monitoring_new!AG5=Monitoring_new!$L5,Monitoring_new!$T5,IF(Monitoring_new!AG5=Monitoring_new!$N5,Monitoring_new!$U5,IF(Monitoring_new!AG5=Monitoring_new!$P5,Monitoring_new!$V5,"ERROR"))))))</f>
        <v>1.5</v>
      </c>
      <c r="AH5" s="77"/>
      <c r="AI5" s="70">
        <f>IF(Monitoring_new!AI5="","",IF(Monitoring_new!AI5=Monitoring_new!$H5,Monitoring_new!$R5,IF(Monitoring_new!AI5=Monitoring_new!$J5,Monitoring_new!$S5,IF(Monitoring_new!AI5=Monitoring_new!$L5,Monitoring_new!$T5,IF(Monitoring_new!AI5=Monitoring_new!$N5,Monitoring_new!$U5,IF(Monitoring_new!AI5=Monitoring_new!$P5,Monitoring_new!$V5,"ERROR"))))))</f>
        <v>1.5</v>
      </c>
      <c r="AJ5" s="90"/>
      <c r="AK5" s="70">
        <f>IF(Monitoring_new!AK5="","",IF(Monitoring_new!AK5=Monitoring_new!$H5,Monitoring_new!$R5,IF(Monitoring_new!AK5=Monitoring_new!$J5,Monitoring_new!$S5,IF(Monitoring_new!AK5=Monitoring_new!$L5,Monitoring_new!$T5,IF(Monitoring_new!AK5=Monitoring_new!$N5,Monitoring_new!$U5,IF(Monitoring_new!AK5=Monitoring_new!$P5,Monitoring_new!$V5,"ERROR"))))))</f>
        <v>1.5</v>
      </c>
      <c r="AL5" s="83"/>
      <c r="AM5" s="70">
        <f>IF(Monitoring_new!AM5="","",IF(Monitoring_new!AM5=Monitoring_new!$H5,Monitoring_new!$R5,IF(Monitoring_new!AM5=Monitoring_new!$J5,Monitoring_new!$S5,IF(Monitoring_new!AM5=Monitoring_new!$L5,Monitoring_new!$T5,IF(Monitoring_new!AM5=Monitoring_new!$N5,Monitoring_new!$U5,IF(Monitoring_new!AM5=Monitoring_new!$P5,Monitoring_new!$V5,"ERROR"))))))</f>
        <v>1.5</v>
      </c>
      <c r="AN5" s="76"/>
      <c r="AO5" s="70">
        <f>IF(Monitoring_new!AO5="","",IF(Monitoring_new!AO5=Monitoring_new!$H5,Monitoring_new!$R5,IF(Monitoring_new!AO5=Monitoring_new!$J5,Monitoring_new!$S5,IF(Monitoring_new!AO5=Monitoring_new!$L5,Monitoring_new!$T5,IF(Monitoring_new!AO5=Monitoring_new!$N5,Monitoring_new!$U5,IF(Monitoring_new!AO5=Monitoring_new!$P5,Monitoring_new!$V5,"ERROR"))))))</f>
        <v>1.5</v>
      </c>
      <c r="AP5" s="76"/>
      <c r="AQ5" s="70">
        <f>IF(Monitoring_new!AQ5="","",IF(Monitoring_new!AQ5=Monitoring_new!$H5,Monitoring_new!$R5,IF(Monitoring_new!AQ5=Monitoring_new!$J5,Monitoring_new!$S5,IF(Monitoring_new!AQ5=Monitoring_new!$L5,Monitoring_new!$T5,IF(Monitoring_new!AQ5=Monitoring_new!$N5,Monitoring_new!$U5,IF(Monitoring_new!AQ5=Monitoring_new!$P5,Monitoring_new!$V5,"ERROR"))))))</f>
        <v>1.5</v>
      </c>
      <c r="AR5" s="90"/>
      <c r="AS5" s="70">
        <f>IF(Monitoring_new!AS5="","",IF(Monitoring_new!AS5=Monitoring_new!$H5,Monitoring_new!$R5,IF(Monitoring_new!AS5=Monitoring_new!$J5,Monitoring_new!$S5,IF(Monitoring_new!AS5=Monitoring_new!$L5,Monitoring_new!$T5,IF(Monitoring_new!AS5=Monitoring_new!$N5,Monitoring_new!$U5,IF(Monitoring_new!AS5=Monitoring_new!$P5,Monitoring_new!$V5,"ERROR"))))))</f>
        <v>1.5</v>
      </c>
      <c r="AT5" s="77"/>
      <c r="AU5" s="70">
        <f>IF(Monitoring_new!AU5="","",IF(Monitoring_new!AU5=Monitoring_new!$H5,Monitoring_new!$R5,IF(Monitoring_new!AU5=Monitoring_new!$J5,Monitoring_new!$S5,IF(Monitoring_new!AU5=Monitoring_new!$L5,Monitoring_new!$T5,IF(Monitoring_new!AU5=Monitoring_new!$N5,Monitoring_new!$U5,IF(Monitoring_new!AU5=Monitoring_new!$P5,Monitoring_new!$V5,"ERROR"))))))</f>
        <v>1.5</v>
      </c>
      <c r="AV5" s="77"/>
      <c r="AW5" s="70">
        <f>IF(Monitoring_new!AW5="","",IF(Monitoring_new!AW5=Monitoring_new!$H5,Monitoring_new!$R5,IF(Monitoring_new!AW5=Monitoring_new!$J5,Monitoring_new!$S5,IF(Monitoring_new!AW5=Monitoring_new!$L5,Monitoring_new!$T5,IF(Monitoring_new!AW5=Monitoring_new!$N5,Monitoring_new!$U5,IF(Monitoring_new!AW5=Monitoring_new!$P5,Monitoring_new!$V5,"ERROR"))))))</f>
        <v>1.5</v>
      </c>
      <c r="AX5" s="76"/>
      <c r="AY5" s="70">
        <f>IF(Monitoring_new!AY5="","",IF(Monitoring_new!AY5=Monitoring_new!$H5,Monitoring_new!$R5,IF(Monitoring_new!AY5=Monitoring_new!$J5,Monitoring_new!$S5,IF(Monitoring_new!AY5=Monitoring_new!$L5,Monitoring_new!$T5,IF(Monitoring_new!AY5=Monitoring_new!$N5,Monitoring_new!$U5,IF(Monitoring_new!AY5=Monitoring_new!$P5,Monitoring_new!$V5,"ERROR"))))))</f>
        <v>1.5</v>
      </c>
      <c r="AZ5" s="76"/>
      <c r="BA5" s="70">
        <f>IF(Monitoring_new!BA5="","",IF(Monitoring_new!BA5=Monitoring_new!$H5,Monitoring_new!$R5,IF(Monitoring_new!BA5=Monitoring_new!$J5,Monitoring_new!$S5,IF(Monitoring_new!BA5=Monitoring_new!$L5,Monitoring_new!$T5,IF(Monitoring_new!BA5=Monitoring_new!$N5,Monitoring_new!$U5,IF(Monitoring_new!BA5=Monitoring_new!$P5,Monitoring_new!$V5,"ERROR"))))))</f>
        <v>1.5</v>
      </c>
      <c r="BB5" s="76"/>
      <c r="BC5" s="70">
        <f>IF(Monitoring_new!BC5="","",IF(Monitoring_new!BC5=Monitoring_new!$H5,Monitoring_new!$R5,IF(Monitoring_new!BC5=Monitoring_new!$J5,Monitoring_new!$S5,IF(Monitoring_new!BC5=Monitoring_new!$L5,Monitoring_new!$T5,IF(Monitoring_new!BC5=Monitoring_new!$N5,Monitoring_new!$U5,IF(Monitoring_new!BC5=Monitoring_new!$P5,Monitoring_new!$V5,"ERROR"))))))</f>
        <v>1.5</v>
      </c>
      <c r="BD5" s="77"/>
      <c r="BE5" s="70">
        <f>IF(Monitoring_new!BE5="","",IF(Monitoring_new!BE5=Monitoring_new!$H5,Monitoring_new!$R5,IF(Monitoring_new!BE5=Monitoring_new!$J5,Monitoring_new!$S5,IF(Monitoring_new!BE5=Monitoring_new!$L5,Monitoring_new!$T5,IF(Monitoring_new!BE5=Monitoring_new!$N5,Monitoring_new!$U5,IF(Monitoring_new!BE5=Monitoring_new!$P5,Monitoring_new!$V5,"ERROR"))))))</f>
        <v>0</v>
      </c>
      <c r="BF5" s="76"/>
      <c r="BG5" s="70">
        <f>IF(Monitoring_new!BG5="","",IF(Monitoring_new!BG5=Monitoring_new!$H5,Monitoring_new!$R5,IF(Monitoring_new!BG5=Monitoring_new!$J5,Monitoring_new!$S5,IF(Monitoring_new!BG5=Monitoring_new!$L5,Monitoring_new!$T5,IF(Monitoring_new!BG5=Monitoring_new!$N5,Monitoring_new!$U5,IF(Monitoring_new!BG5=Monitoring_new!$P5,Monitoring_new!$V5,"ERROR"))))))</f>
        <v>1.5</v>
      </c>
      <c r="BH5" s="77"/>
      <c r="BI5" s="70">
        <f>IF(Monitoring_new!BI5="","",IF(Monitoring_new!BI5=Monitoring_new!$H5,Monitoring_new!$R5,IF(Monitoring_new!BI5=Monitoring_new!$J5,Monitoring_new!$S5,IF(Monitoring_new!BI5=Monitoring_new!$L5,Monitoring_new!$T5,IF(Monitoring_new!BI5=Monitoring_new!$N5,Monitoring_new!$U5,IF(Monitoring_new!BI5=Monitoring_new!$P5,Monitoring_new!$V5,"ERROR"))))))</f>
        <v>1.5</v>
      </c>
      <c r="BJ5" s="77"/>
      <c r="BK5" s="70">
        <f>IF(Monitoring_new!BK5="","",IF(Monitoring_new!BK5=Monitoring_new!$H5,Monitoring_new!$R5,IF(Monitoring_new!BK5=Monitoring_new!$J5,Monitoring_new!$S5,IF(Monitoring_new!BK5=Monitoring_new!$L5,Monitoring_new!$T5,IF(Monitoring_new!BK5=Monitoring_new!$N5,Monitoring_new!$U5,IF(Monitoring_new!BK5=Monitoring_new!$P5,Monitoring_new!$V5,"ERROR"))))))</f>
        <v>1.5</v>
      </c>
      <c r="BL5" s="76"/>
      <c r="BM5" s="70">
        <f>IF(Monitoring_new!BM5="","",IF(Monitoring_new!BM5=Monitoring_new!$H5,Monitoring_new!$R5,IF(Monitoring_new!BM5=Monitoring_new!$J5,Monitoring_new!$S5,IF(Monitoring_new!BM5=Monitoring_new!$L5,Monitoring_new!$T5,IF(Monitoring_new!BM5=Monitoring_new!$N5,Monitoring_new!$U5,IF(Monitoring_new!BM5=Monitoring_new!$P5,Monitoring_new!$V5,"ERROR"))))))</f>
        <v>1.5</v>
      </c>
      <c r="BN5" s="76"/>
      <c r="BO5" s="70">
        <f>IF(Monitoring_new!BO5="","",IF(Monitoring_new!BO5=Monitoring_new!$H5,Monitoring_new!$R5,IF(Monitoring_new!BO5=Monitoring_new!$J5,Monitoring_new!$S5,IF(Monitoring_new!BO5=Monitoring_new!$L5,Monitoring_new!$T5,IF(Monitoring_new!BO5=Monitoring_new!$N5,Monitoring_new!$U5,IF(Monitoring_new!BO5=Monitoring_new!$P5,Monitoring_new!$V5,"ERROR"))))))</f>
        <v>1.5</v>
      </c>
      <c r="BP5" s="77"/>
      <c r="BQ5" s="70">
        <f>IF(Monitoring_new!BQ5="","",IF(Monitoring_new!BQ5=Monitoring_new!$H5,Monitoring_new!$R5,IF(Monitoring_new!BQ5=Monitoring_new!$J5,Monitoring_new!$S5,IF(Monitoring_new!BQ5=Monitoring_new!$L5,Monitoring_new!$T5,IF(Monitoring_new!BQ5=Monitoring_new!$N5,Monitoring_new!$U5,IF(Monitoring_new!BQ5=Monitoring_new!$P5,Monitoring_new!$V5,"ERROR"))))))</f>
        <v>1.5</v>
      </c>
      <c r="BR5" s="76"/>
      <c r="BS5" s="70">
        <f>IF(Monitoring_new!BS5="","",IF(Monitoring_new!BS5=Monitoring_new!$H5,Monitoring_new!$R5,IF(Monitoring_new!BS5=Monitoring_new!$J5,Monitoring_new!$S5,IF(Monitoring_new!BS5=Monitoring_new!$L5,Monitoring_new!$T5,IF(Monitoring_new!BS5=Monitoring_new!$N5,Monitoring_new!$U5,IF(Monitoring_new!BS5=Monitoring_new!$P5,Monitoring_new!$V5,"ERROR"))))))</f>
        <v>1.5</v>
      </c>
      <c r="BT5" s="77"/>
      <c r="BU5" s="70">
        <f>IF(Monitoring_new!BU5="","",IF(Monitoring_new!BU5=Monitoring_new!$H5,Monitoring_new!$R5,IF(Monitoring_new!BU5=Monitoring_new!$J5,Monitoring_new!$S5,IF(Monitoring_new!BU5=Monitoring_new!$L5,Monitoring_new!$T5,IF(Monitoring_new!BU5=Monitoring_new!$N5,Monitoring_new!$U5,IF(Monitoring_new!BU5=Monitoring_new!$P5,Monitoring_new!$V5,"ERROR"))))))</f>
        <v>1.5</v>
      </c>
      <c r="BV5" s="77"/>
      <c r="BW5" s="70">
        <f>IF(Monitoring_new!BW5="","",IF(Monitoring_new!BW5=Monitoring_new!$H5,Monitoring_new!$R5,IF(Monitoring_new!BW5=Monitoring_new!$J5,Monitoring_new!$S5,IF(Monitoring_new!BW5=Monitoring_new!$L5,Monitoring_new!$T5,IF(Monitoring_new!BW5=Monitoring_new!$N5,Monitoring_new!$U5,IF(Monitoring_new!BW5=Monitoring_new!$P5,Monitoring_new!$V5,"ERROR"))))))</f>
        <v>0</v>
      </c>
      <c r="BX5" s="76"/>
      <c r="BY5" s="70">
        <f>IF(Monitoring_new!BY5="","",IF(Monitoring_new!BY5=Monitoring_new!$H5,Monitoring_new!$R5,IF(Monitoring_new!BY5=Monitoring_new!$J5,Monitoring_new!$S5,IF(Monitoring_new!BY5=Monitoring_new!$L5,Monitoring_new!$T5,IF(Monitoring_new!BY5=Monitoring_new!$N5,Monitoring_new!$U5,IF(Monitoring_new!BY5=Monitoring_new!$P5,Monitoring_new!$V5,"ERROR"))))))</f>
        <v>1.5</v>
      </c>
      <c r="BZ5" s="76"/>
      <c r="CA5" s="70">
        <f>IF(Monitoring_new!CA5="","",IF(Monitoring_new!CA5=Monitoring_new!$H5,Monitoring_new!$R5,IF(Monitoring_new!CA5=Monitoring_new!$J5,Monitoring_new!$S5,IF(Monitoring_new!CA5=Monitoring_new!$L5,Monitoring_new!$T5,IF(Monitoring_new!CA5=Monitoring_new!$N5,Monitoring_new!$U5,IF(Monitoring_new!CA5=Monitoring_new!$P5,Monitoring_new!$V5,"ERROR"))))))</f>
        <v>0</v>
      </c>
      <c r="CB5" s="76"/>
      <c r="CC5" s="70">
        <f>IF(Monitoring_new!CC5="","",IF(Monitoring_new!CC5=Monitoring_new!$H5,Monitoring_new!$R5,IF(Monitoring_new!CC5=Monitoring_new!$J5,Monitoring_new!$S5,IF(Monitoring_new!CC5=Monitoring_new!$L5,Monitoring_new!$T5,IF(Monitoring_new!CC5=Monitoring_new!$N5,Monitoring_new!$U5,IF(Monitoring_new!CC5=Monitoring_new!$P5,Monitoring_new!$V5,"ERROR"))))))</f>
        <v>1.5</v>
      </c>
      <c r="CD5" s="131"/>
      <c r="CE5" s="70">
        <f>IF(Monitoring_new!CE5="","",IF(Monitoring_new!CE5=Monitoring_new!$H5,Monitoring_new!$R5,IF(Monitoring_new!CE5=Monitoring_new!$J5,Monitoring_new!$S5,IF(Monitoring_new!CE5=Monitoring_new!$L5,Monitoring_new!$T5,IF(Monitoring_new!CE5=Monitoring_new!$N5,Monitoring_new!$U5,IF(Monitoring_new!CE5=Monitoring_new!$P5,Monitoring_new!$V5,"ERROR"))))))</f>
        <v>3</v>
      </c>
      <c r="CF5" s="90"/>
      <c r="CG5" s="70">
        <f>IF(Monitoring_new!CG5="","",IF(Monitoring_new!CG5=Monitoring_new!$H5,Monitoring_new!$R5,IF(Monitoring_new!CG5=Monitoring_new!$J5,Monitoring_new!$S5,IF(Monitoring_new!CG5=Monitoring_new!$L5,Monitoring_new!$T5,IF(Monitoring_new!CG5=Monitoring_new!$N5,Monitoring_new!$U5,IF(Monitoring_new!CG5=Monitoring_new!$P5,Monitoring_new!$V5,"ERROR"))))))</f>
        <v>1.5</v>
      </c>
      <c r="CH5" s="77"/>
      <c r="CI5" s="70">
        <f>IF(Monitoring_new!CI5="","",IF(Monitoring_new!CI5=Monitoring_new!$H5,Monitoring_new!$R5,IF(Monitoring_new!CI5=Monitoring_new!$J5,Monitoring_new!$S5,IF(Monitoring_new!CI5=Monitoring_new!$L5,Monitoring_new!$T5,IF(Monitoring_new!CI5=Monitoring_new!$N5,Monitoring_new!$U5,IF(Monitoring_new!CI5=Monitoring_new!$P5,Monitoring_new!$V5,"ERROR"))))))</f>
        <v>1.5</v>
      </c>
      <c r="CJ5" s="77"/>
      <c r="CK5" s="70">
        <f>IF(Monitoring_new!CK5="","",IF(Monitoring_new!CK5=Monitoring_new!$H5,Monitoring_new!$R5,IF(Monitoring_new!CK5=Monitoring_new!$J5,Monitoring_new!$S5,IF(Monitoring_new!CK5=Monitoring_new!$L5,Monitoring_new!$T5,IF(Monitoring_new!CK5=Monitoring_new!$N5,Monitoring_new!$U5,IF(Monitoring_new!CK5=Monitoring_new!$P5,Monitoring_new!$V5,"ERROR"))))))</f>
        <v>0</v>
      </c>
      <c r="CL5" s="77"/>
      <c r="CM5" s="70">
        <f>IF(Monitoring_new!CM5="","",IF(Monitoring_new!CM5=Monitoring_new!$H5,Monitoring_new!$R5,IF(Monitoring_new!CM5=Monitoring_new!$J5,Monitoring_new!$S5,IF(Monitoring_new!CM5=Monitoring_new!$L5,Monitoring_new!$T5,IF(Monitoring_new!CM5=Monitoring_new!$N5,Monitoring_new!$U5,IF(Monitoring_new!CM5=Monitoring_new!$P5,Monitoring_new!$V5,"ERROR"))))))</f>
        <v>1.5</v>
      </c>
      <c r="CN5" s="77"/>
      <c r="CO5" s="70">
        <f>IF(Monitoring_new!CO5="","",IF(Monitoring_new!CO5=Monitoring_new!$H5,Monitoring_new!$R5,IF(Monitoring_new!CO5=Monitoring_new!$J5,Monitoring_new!$S5,IF(Monitoring_new!CO5=Monitoring_new!$L5,Monitoring_new!$T5,IF(Monitoring_new!CO5=Monitoring_new!$N5,Monitoring_new!$U5,IF(Monitoring_new!CO5=Monitoring_new!$P5,Monitoring_new!$V5,"ERROR"))))))</f>
        <v>1.5</v>
      </c>
      <c r="CP5" s="77"/>
      <c r="CQ5" s="70">
        <f>IF(Monitoring_new!CQ5="","",IF(Monitoring_new!CQ5=Monitoring_new!$H5,Monitoring_new!$R5,IF(Monitoring_new!CQ5=Monitoring_new!$J5,Monitoring_new!$S5,IF(Monitoring_new!CQ5=Monitoring_new!$L5,Monitoring_new!$T5,IF(Monitoring_new!CQ5=Monitoring_new!$N5,Monitoring_new!$U5,IF(Monitoring_new!CQ5=Monitoring_new!$P5,Monitoring_new!$V5,"ERROR"))))))</f>
        <v>0</v>
      </c>
      <c r="CR5" s="77"/>
      <c r="CS5" s="70">
        <f>IF(Monitoring_new!CS5="","",IF(Monitoring_new!CS5=Monitoring_new!$H5,Monitoring_new!$R5,IF(Monitoring_new!CS5=Monitoring_new!$J5,Monitoring_new!$S5,IF(Monitoring_new!CS5=Monitoring_new!$L5,Monitoring_new!$T5,IF(Monitoring_new!CS5=Monitoring_new!$N5,Monitoring_new!$U5,IF(Monitoring_new!CS5=Monitoring_new!$P5,Monitoring_new!$V5,"ERROR"))))))</f>
        <v>1.5</v>
      </c>
      <c r="CT5" s="77"/>
      <c r="CU5" s="70">
        <f>IF(Monitoring_new!CU5="","",IF(Monitoring_new!CU5=Monitoring_new!$H5,Monitoring_new!$R5,IF(Monitoring_new!CU5=Monitoring_new!$J5,Monitoring_new!$S5,IF(Monitoring_new!CU5=Monitoring_new!$L5,Monitoring_new!$T5,IF(Monitoring_new!CU5=Monitoring_new!$N5,Monitoring_new!$U5,IF(Monitoring_new!CU5=Monitoring_new!$P5,Monitoring_new!$V5,"ERROR"))))))</f>
        <v>0</v>
      </c>
      <c r="CV5" s="77"/>
      <c r="CW5" s="70">
        <f>IF(Monitoring_new!CW5="","",IF(Monitoring_new!CW5=Monitoring_new!$H5,Monitoring_new!$R5,IF(Monitoring_new!CW5=Monitoring_new!$J5,Monitoring_new!$S5,IF(Monitoring_new!CW5=Monitoring_new!$L5,Monitoring_new!$T5,IF(Monitoring_new!CW5=Monitoring_new!$N5,Monitoring_new!$U5,IF(Monitoring_new!CW5=Monitoring_new!$P5,Monitoring_new!$V5,"ERROR"))))))</f>
        <v>1.5</v>
      </c>
      <c r="CX5" s="77"/>
      <c r="CY5" s="70">
        <f>IF(Monitoring_new!CY5="","",IF(Monitoring_new!CY5=Monitoring_new!$H5,Monitoring_new!$R5,IF(Monitoring_new!CY5=Monitoring_new!$J5,Monitoring_new!$S5,IF(Monitoring_new!CY5=Monitoring_new!$L5,Monitoring_new!$T5,IF(Monitoring_new!CY5=Monitoring_new!$N5,Monitoring_new!$U5,IF(Monitoring_new!CY5=Monitoring_new!$P5,Monitoring_new!$V5,"ERROR"))))))</f>
        <v>1.5</v>
      </c>
      <c r="CZ5" s="77"/>
      <c r="DA5" s="70">
        <f>IF(Monitoring_new!DA5="","",IF(Monitoring_new!DA5=Monitoring_new!$H5,Monitoring_new!$R5,IF(Monitoring_new!DA5=Monitoring_new!$J5,Monitoring_new!$S5,IF(Monitoring_new!DA5=Monitoring_new!$L5,Monitoring_new!$T5,IF(Monitoring_new!DA5=Monitoring_new!$N5,Monitoring_new!$U5,IF(Monitoring_new!DA5=Monitoring_new!$P5,Monitoring_new!$V5,"ERROR"))))))</f>
        <v>1.5</v>
      </c>
      <c r="DB5" s="77"/>
      <c r="DC5" s="70">
        <f>IF(Monitoring_new!DC5="","",IF(Monitoring_new!DC5=Monitoring_new!$H5,Monitoring_new!$R5,IF(Monitoring_new!DC5=Monitoring_new!$J5,Monitoring_new!$S5,IF(Monitoring_new!DC5=Monitoring_new!$L5,Monitoring_new!$T5,IF(Monitoring_new!DC5=Monitoring_new!$N5,Monitoring_new!$U5,IF(Monitoring_new!DC5=Monitoring_new!$P5,Monitoring_new!$V5,"ERROR"))))))</f>
        <v>1.5</v>
      </c>
      <c r="DD5" s="77"/>
      <c r="DE5" s="70">
        <f>IF(Monitoring_new!DE5="","",IF(Monitoring_new!DE5=Monitoring_new!$H5,Monitoring_new!$R5,IF(Monitoring_new!DE5=Monitoring_new!$J5,Monitoring_new!$S5,IF(Monitoring_new!DE5=Monitoring_new!$L5,Monitoring_new!$T5,IF(Monitoring_new!DE5=Monitoring_new!$N5,Monitoring_new!$U5,IF(Monitoring_new!DE5=Monitoring_new!$P5,Monitoring_new!$V5,"ERROR"))))))</f>
        <v>1.5</v>
      </c>
      <c r="DF5" s="77"/>
      <c r="DG5" s="70">
        <f>IF(Monitoring_new!DG5="","",IF(Monitoring_new!DG5=Monitoring_new!$H5,Monitoring_new!$R5,IF(Monitoring_new!DG5=Monitoring_new!$J5,Monitoring_new!$S5,IF(Monitoring_new!DG5=Monitoring_new!$L5,Monitoring_new!$T5,IF(Monitoring_new!DG5=Monitoring_new!$N5,Monitoring_new!$U5,IF(Monitoring_new!DG5=Monitoring_new!$P5,Monitoring_new!$V5,"ERROR"))))))</f>
        <v>0</v>
      </c>
      <c r="DH5" s="77"/>
      <c r="DI5" s="70">
        <f>IF(Monitoring_new!DI5="","",IF(Monitoring_new!DI5=Monitoring_new!$H5,Monitoring_new!$R5,IF(Monitoring_new!DI5=Monitoring_new!$J5,Monitoring_new!$S5,IF(Monitoring_new!DI5=Monitoring_new!$L5,Monitoring_new!$T5,IF(Monitoring_new!DI5=Monitoring_new!$N5,Monitoring_new!$U5,IF(Monitoring_new!DI5=Monitoring_new!$P5,Monitoring_new!$V5,"ERROR"))))))</f>
        <v>1.5</v>
      </c>
      <c r="DJ5" s="77"/>
      <c r="DK5" s="70">
        <f>IF(Monitoring_new!DK5="","",IF(Monitoring_new!DK5=Monitoring_new!$H5,Monitoring_new!$R5,IF(Monitoring_new!DK5=Monitoring_new!$J5,Monitoring_new!$S5,IF(Monitoring_new!DK5=Monitoring_new!$L5,Monitoring_new!$T5,IF(Monitoring_new!DK5=Monitoring_new!$N5,Monitoring_new!$U5,IF(Monitoring_new!DK5=Monitoring_new!$P5,Monitoring_new!$V5,"ERROR"))))))</f>
        <v>1.5</v>
      </c>
      <c r="DL5" s="77"/>
      <c r="DM5" s="70">
        <f>IF(Monitoring_new!DM5="","",IF(Monitoring_new!DM5=Monitoring_new!$H5,Monitoring_new!$R5,IF(Monitoring_new!DM5=Monitoring_new!$J5,Monitoring_new!$S5,IF(Monitoring_new!DM5=Monitoring_new!$L5,Monitoring_new!$T5,IF(Monitoring_new!DM5=Monitoring_new!$N5,Monitoring_new!$U5,IF(Monitoring_new!DM5=Monitoring_new!$P5,Monitoring_new!$V5,"ERROR"))))))</f>
        <v>1.5</v>
      </c>
      <c r="DN5" s="77"/>
      <c r="DO5" s="70">
        <f>IF(Monitoring_new!DO5="","",IF(Monitoring_new!DO5=Monitoring_new!$H5,Monitoring_new!$R5,IF(Monitoring_new!DO5=Monitoring_new!$J5,Monitoring_new!$S5,IF(Monitoring_new!DO5=Monitoring_new!$L5,Monitoring_new!$T5,IF(Monitoring_new!DO5=Monitoring_new!$N5,Monitoring_new!$U5,IF(Monitoring_new!DO5=Monitoring_new!$P5,Monitoring_new!$V5,"ERROR"))))))</f>
        <v>1.5</v>
      </c>
      <c r="DP5" s="77"/>
      <c r="DQ5" s="70">
        <f>IF(Monitoring_new!DQ5="","",IF(Monitoring_new!DQ5=Monitoring_new!$H5,Monitoring_new!$R5,IF(Monitoring_new!DQ5=Monitoring_new!$J5,Monitoring_new!$S5,IF(Monitoring_new!DQ5=Monitoring_new!$L5,Monitoring_new!$T5,IF(Monitoring_new!DQ5=Monitoring_new!$N5,Monitoring_new!$U5,IF(Monitoring_new!DQ5=Monitoring_new!$P5,Monitoring_new!$V5,"ERROR"))))))</f>
        <v>1.5</v>
      </c>
      <c r="DR5" s="77"/>
      <c r="DS5" s="70">
        <f>IF(Monitoring_new!DS5="","",IF(Monitoring_new!DS5=Monitoring_new!$H5,Monitoring_new!$R5,IF(Monitoring_new!DS5=Monitoring_new!$J5,Monitoring_new!$S5,IF(Monitoring_new!DS5=Monitoring_new!$L5,Monitoring_new!$T5,IF(Monitoring_new!DS5=Monitoring_new!$N5,Monitoring_new!$U5,IF(Monitoring_new!DS5=Monitoring_new!$P5,Monitoring_new!$V5,"ERROR"))))))</f>
        <v>1.5</v>
      </c>
      <c r="DT5" s="77"/>
      <c r="DU5" s="70">
        <f>IF(Monitoring_new!DU5="","",IF(Monitoring_new!DU5=Monitoring_new!$H5,Monitoring_new!$R5,IF(Monitoring_new!DU5=Monitoring_new!$J5,Monitoring_new!$S5,IF(Monitoring_new!DU5=Monitoring_new!$L5,Monitoring_new!$T5,IF(Monitoring_new!DU5=Monitoring_new!$N5,Monitoring_new!$U5,IF(Monitoring_new!DU5=Monitoring_new!$P5,Monitoring_new!$V5,"ERROR"))))))</f>
        <v>0</v>
      </c>
      <c r="DV5" s="77"/>
      <c r="DW5" s="70">
        <f>IF(Monitoring_new!DW5="","",IF(Monitoring_new!DW5=Monitoring_new!$H5,Monitoring_new!$R5,IF(Monitoring_new!DW5=Monitoring_new!$J5,Monitoring_new!$S5,IF(Monitoring_new!DW5=Monitoring_new!$L5,Monitoring_new!$T5,IF(Monitoring_new!DW5=Monitoring_new!$N5,Monitoring_new!$U5,IF(Monitoring_new!DW5=Monitoring_new!$P5,Monitoring_new!$V5,"ERROR"))))))</f>
        <v>1.5</v>
      </c>
      <c r="DX5" s="77"/>
      <c r="DY5" s="70">
        <f>IF(Monitoring_new!DY5="","",IF(Monitoring_new!DY5=Monitoring_new!$H5,Monitoring_new!$R5,IF(Monitoring_new!DY5=Monitoring_new!$J5,Monitoring_new!$S5,IF(Monitoring_new!DY5=Monitoring_new!$L5,Monitoring_new!$T5,IF(Monitoring_new!DY5=Monitoring_new!$N5,Monitoring_new!$U5,IF(Monitoring_new!DY5=Monitoring_new!$P5,Monitoring_new!$V5,"ERROR"))))))</f>
        <v>1.5</v>
      </c>
      <c r="DZ5" s="77"/>
      <c r="EA5" s="70">
        <f>IF(Monitoring_new!EA5="","",IF(Monitoring_new!EA5=Monitoring_new!$H5,Monitoring_new!$R5,IF(Monitoring_new!EA5=Monitoring_new!$J5,Monitoring_new!$S5,IF(Monitoring_new!EA5=Monitoring_new!$L5,Monitoring_new!$T5,IF(Monitoring_new!EA5=Monitoring_new!$N5,Monitoring_new!$U5,IF(Monitoring_new!EA5=Monitoring_new!$P5,Monitoring_new!$V5,"ERROR"))))))</f>
        <v>1.5</v>
      </c>
      <c r="EB5" s="77"/>
      <c r="EC5" s="70">
        <f>IF(Monitoring_new!EC5="","",IF(Monitoring_new!EC5=Monitoring_new!$H5,Monitoring_new!$R5,IF(Monitoring_new!EC5=Monitoring_new!$J5,Monitoring_new!$S5,IF(Monitoring_new!EC5=Monitoring_new!$L5,Monitoring_new!$T5,IF(Monitoring_new!EC5=Monitoring_new!$N5,Monitoring_new!$U5,IF(Monitoring_new!EC5=Monitoring_new!$P5,Monitoring_new!$V5,"ERROR"))))))</f>
        <v>0</v>
      </c>
      <c r="ED5" s="77"/>
      <c r="EE5" s="70">
        <f>IF(Monitoring_new!EE5="","",IF(Monitoring_new!EE5=Monitoring_new!$H5,Monitoring_new!$R5,IF(Monitoring_new!EE5=Monitoring_new!$J5,Monitoring_new!$S5,IF(Monitoring_new!EE5=Monitoring_new!$L5,Monitoring_new!$T5,IF(Monitoring_new!EE5=Monitoring_new!$N5,Monitoring_new!$U5,IF(Monitoring_new!EE5=Monitoring_new!$P5,Monitoring_new!$V5,"ERROR"))))))</f>
        <v>0</v>
      </c>
      <c r="EF5" s="77"/>
      <c r="EG5" s="70">
        <f>IF(Monitoring_new!EG5="","",IF(Monitoring_new!EG5=Monitoring_new!$H5,Monitoring_new!$R5,IF(Monitoring_new!EG5=Monitoring_new!$J5,Monitoring_new!$S5,IF(Monitoring_new!EG5=Monitoring_new!$L5,Monitoring_new!$T5,IF(Monitoring_new!EG5=Monitoring_new!$N5,Monitoring_new!$U5,IF(Monitoring_new!EG5=Monitoring_new!$P5,Monitoring_new!$V5,"ERROR"))))))</f>
        <v>1.5</v>
      </c>
      <c r="EH5" s="77"/>
      <c r="EI5" s="70">
        <f>IF(Monitoring_new!EI5="","",IF(Monitoring_new!EI5=Monitoring_new!$H5,Monitoring_new!$R5,IF(Monitoring_new!EI5=Monitoring_new!$J5,Monitoring_new!$S5,IF(Monitoring_new!EI5=Monitoring_new!$L5,Monitoring_new!$T5,IF(Monitoring_new!EI5=Monitoring_new!$N5,Monitoring_new!$U5,IF(Monitoring_new!EI5=Monitoring_new!$P5,Monitoring_new!$V5,"ERROR"))))))</f>
        <v>0</v>
      </c>
      <c r="EJ5" s="77"/>
      <c r="EK5" s="70">
        <f>IF(Monitoring_new!EK5="","",IF(Monitoring_new!EK5=Monitoring_new!$H5,Monitoring_new!$R5,IF(Monitoring_new!EK5=Monitoring_new!$J5,Monitoring_new!$S5,IF(Monitoring_new!EK5=Monitoring_new!$L5,Monitoring_new!$T5,IF(Monitoring_new!EK5=Monitoring_new!$N5,Monitoring_new!$U5,IF(Monitoring_new!EK5=Monitoring_new!$P5,Monitoring_new!$V5,"ERROR"))))))</f>
        <v>0</v>
      </c>
      <c r="EL5" s="77"/>
      <c r="EM5" s="70">
        <f>IF(Monitoring_new!EM5="","",IF(Monitoring_new!EM5=Monitoring_new!$H5,Monitoring_new!$R5,IF(Monitoring_new!EM5=Monitoring_new!$J5,Monitoring_new!$S5,IF(Monitoring_new!EM5=Monitoring_new!$L5,Monitoring_new!$T5,IF(Monitoring_new!EM5=Monitoring_new!$N5,Monitoring_new!$U5,IF(Monitoring_new!EM5=Monitoring_new!$P5,Monitoring_new!$V5,"ERROR"))))))</f>
        <v>0</v>
      </c>
      <c r="EN5" s="77"/>
      <c r="EO5" s="70">
        <f>IF(Monitoring_new!EO5="","",IF(Monitoring_new!EO5=Monitoring_new!$H5,Monitoring_new!$R5,IF(Monitoring_new!EO5=Monitoring_new!$J5,Monitoring_new!$S5,IF(Monitoring_new!EO5=Monitoring_new!$L5,Monitoring_new!$T5,IF(Monitoring_new!EO5=Monitoring_new!$N5,Monitoring_new!$U5,IF(Monitoring_new!EO5=Monitoring_new!$P5,Monitoring_new!$V5,"ERROR"))))))</f>
        <v>0</v>
      </c>
      <c r="EP5" s="77"/>
      <c r="EQ5" s="70">
        <f>IF(Monitoring_new!EQ5="","",IF(Monitoring_new!EQ5=Monitoring_new!$H5,Monitoring_new!$R5,IF(Monitoring_new!EQ5=Monitoring_new!$J5,Monitoring_new!$S5,IF(Monitoring_new!EQ5=Monitoring_new!$L5,Monitoring_new!$T5,IF(Monitoring_new!EQ5=Monitoring_new!$N5,Monitoring_new!$U5,IF(Monitoring_new!EQ5=Monitoring_new!$P5,Monitoring_new!$V5,"ERROR"))))))</f>
        <v>0</v>
      </c>
      <c r="ER5" s="77"/>
      <c r="ES5" s="70">
        <f>IF(Monitoring_new!ES5="","",IF(Monitoring_new!ES5=Monitoring_new!$H5,Monitoring_new!$R5,IF(Monitoring_new!ES5=Monitoring_new!$J5,Monitoring_new!$S5,IF(Monitoring_new!ES5=Monitoring_new!$L5,Monitoring_new!$T5,IF(Monitoring_new!ES5=Monitoring_new!$N5,Monitoring_new!$U5,IF(Monitoring_new!ES5=Monitoring_new!$P5,Monitoring_new!$V5,"ERROR"))))))</f>
        <v>0</v>
      </c>
      <c r="ET5" s="77"/>
      <c r="EU5" s="70">
        <f>IF(Monitoring_new!EU5="","",IF(Monitoring_new!EU5=Monitoring_new!$H5,Monitoring_new!$R5,IF(Monitoring_new!EU5=Monitoring_new!$J5,Monitoring_new!$S5,IF(Monitoring_new!EU5=Monitoring_new!$L5,Monitoring_new!$T5,IF(Monitoring_new!EU5=Monitoring_new!$N5,Monitoring_new!$U5,IF(Monitoring_new!EU5=Monitoring_new!$P5,Monitoring_new!$V5,"ERROR"))))))</f>
        <v>0</v>
      </c>
      <c r="EV5" s="77"/>
      <c r="EW5" s="70">
        <f>IF(Monitoring_new!EW5="","",IF(Monitoring_new!EW5=Monitoring_new!$H5,Monitoring_new!$R5,IF(Monitoring_new!EW5=Monitoring_new!$J5,Monitoring_new!$S5,IF(Monitoring_new!EW5=Monitoring_new!$L5,Monitoring_new!$T5,IF(Monitoring_new!EW5=Monitoring_new!$N5,Monitoring_new!$U5,IF(Monitoring_new!EW5=Monitoring_new!$P5,Monitoring_new!$V5,"ERROR"))))))</f>
        <v>1.5</v>
      </c>
      <c r="EX5" s="77"/>
      <c r="EY5" s="70">
        <f>IF(Monitoring_new!EY5="","",IF(Monitoring_new!EY5=Monitoring_new!$H5,Monitoring_new!$R5,IF(Monitoring_new!EY5=Monitoring_new!$J5,Monitoring_new!$S5,IF(Monitoring_new!EY5=Monitoring_new!$L5,Monitoring_new!$T5,IF(Monitoring_new!EY5=Monitoring_new!$N5,Monitoring_new!$U5,IF(Monitoring_new!EY5=Monitoring_new!$P5,Monitoring_new!$V5,"ERROR"))))))</f>
        <v>1.5</v>
      </c>
      <c r="EZ5" s="77"/>
      <c r="FA5" s="77"/>
      <c r="FB5" s="70"/>
      <c r="FC5" s="76"/>
      <c r="FD5" s="70" t="str">
        <f>IF(Monitoring_new!FD5="","",IF(Monitoring_new!FD5=Monitoring_new!$H5,Monitoring_new!$R5,IF(Monitoring_new!FD5=Monitoring_new!$J5,Monitoring_new!$S5,IF(Monitoring_new!FD5=Monitoring_new!$L5,Monitoring_new!$T5,IF(Monitoring_new!FD5=Monitoring_new!$N5,Monitoring_new!$U5,IF(Monitoring_new!FD5=Monitoring_new!$P5,Monitoring_new!$V5,"ERROR"))))))</f>
        <v/>
      </c>
      <c r="FE5" s="76"/>
      <c r="FF5" s="70" t="str">
        <f>IF(Monitoring_new!FF5="","",IF(Monitoring_new!FF5=Monitoring_new!$H5,Monitoring_new!$R5,IF(Monitoring_new!FF5=Monitoring_new!$J5,Monitoring_new!$S5,IF(Monitoring_new!FF5=Monitoring_new!$L5,Monitoring_new!$T5,IF(Monitoring_new!FF5=Monitoring_new!$N5,Monitoring_new!$U5,IF(Monitoring_new!FF5=Monitoring_new!$P5,Monitoring_new!$V5,"ERROR"))))))</f>
        <v/>
      </c>
      <c r="FG5" s="77"/>
    </row>
    <row r="6" spans="1:163" ht="50.1" customHeight="1" x14ac:dyDescent="0.3">
      <c r="A6" s="29" t="s">
        <v>30</v>
      </c>
      <c r="B6" s="4" t="s">
        <v>521</v>
      </c>
      <c r="C6" s="159" t="str">
        <f>VLOOKUP(A6,Quest_eng_2018!A:C,3,FALSE)</f>
        <v>Are the outcomes of inspections/controls and economic-financial audits conducted in 2019 (name of the entity that verified/inspected/audited the enterprise; mentions about the existing/lack of irregularities; the actions undertaken to implement the recommendations) published on the Web page?</v>
      </c>
      <c r="D6" s="159" t="s">
        <v>317</v>
      </c>
      <c r="E6" s="22" t="s">
        <v>108</v>
      </c>
      <c r="F6" s="22" t="s">
        <v>109</v>
      </c>
      <c r="G6" s="5">
        <v>2</v>
      </c>
      <c r="H6" s="22" t="s">
        <v>21</v>
      </c>
      <c r="I6" s="22" t="s">
        <v>22</v>
      </c>
      <c r="J6" s="22" t="s">
        <v>23</v>
      </c>
      <c r="K6" s="22" t="s">
        <v>24</v>
      </c>
      <c r="L6" s="22" t="s">
        <v>69</v>
      </c>
      <c r="M6" s="33" t="s">
        <v>26</v>
      </c>
      <c r="N6" s="22" t="s">
        <v>255</v>
      </c>
      <c r="O6" s="22" t="s">
        <v>255</v>
      </c>
      <c r="P6" s="22" t="s">
        <v>414</v>
      </c>
      <c r="Q6" s="22" t="s">
        <v>414</v>
      </c>
      <c r="R6" s="5">
        <v>2</v>
      </c>
      <c r="S6" s="22">
        <v>0</v>
      </c>
      <c r="T6" s="5">
        <f t="shared" si="0"/>
        <v>1</v>
      </c>
      <c r="U6" s="22" t="s">
        <v>255</v>
      </c>
      <c r="V6" s="22" t="s">
        <v>414</v>
      </c>
      <c r="W6" s="70">
        <f>IF(Monitoring_new!W6="","",IF(Monitoring_new!W6=Monitoring_new!$H6,Monitoring_new!$R6,IF(Monitoring_new!W6=Monitoring_new!$J6,Monitoring_new!$S6,IF(Monitoring_new!W6=Monitoring_new!$L6,Monitoring_new!$T6,IF(Monitoring_new!W6=Monitoring_new!$N6,Monitoring_new!$U6,IF(Monitoring_new!W6=Monitoring_new!$P6,Monitoring_new!$V6,"ERROR"))))))</f>
        <v>0</v>
      </c>
      <c r="X6" s="36"/>
      <c r="Y6" s="70">
        <f>IF(Monitoring_new!Y6="","",IF(Monitoring_new!Y6=Monitoring_new!$H6,Monitoring_new!$R6,IF(Monitoring_new!Y6=Monitoring_new!$J6,Monitoring_new!$S6,IF(Monitoring_new!Y6=Monitoring_new!$L6,Monitoring_new!$T6,IF(Monitoring_new!Y6=Monitoring_new!$N6,Monitoring_new!$U6,IF(Monitoring_new!Y6=Monitoring_new!$P6,Monitoring_new!$V6,"ERROR"))))))</f>
        <v>0</v>
      </c>
      <c r="Z6" s="36"/>
      <c r="AA6" s="70">
        <f>IF(Monitoring_new!AA6="","",IF(Monitoring_new!AA6=Monitoring_new!$H6,Monitoring_new!$R6,IF(Monitoring_new!AA6=Monitoring_new!$J6,Monitoring_new!$S6,IF(Monitoring_new!AA6=Monitoring_new!$L6,Monitoring_new!$T6,IF(Monitoring_new!AA6=Monitoring_new!$N6,Monitoring_new!$U6,IF(Monitoring_new!AA6=Monitoring_new!$P6,Monitoring_new!$V6,"ERROR"))))))</f>
        <v>0</v>
      </c>
      <c r="AB6" s="63"/>
      <c r="AC6" s="70">
        <f>IF(Monitoring_new!AC6="","",IF(Monitoring_new!AC6=Monitoring_new!$H6,Monitoring_new!$R6,IF(Monitoring_new!AC6=Monitoring_new!$J6,Monitoring_new!$S6,IF(Monitoring_new!AC6=Monitoring_new!$L6,Monitoring_new!$T6,IF(Monitoring_new!AC6=Monitoring_new!$N6,Monitoring_new!$U6,IF(Monitoring_new!AC6=Monitoring_new!$P6,Monitoring_new!$V6,"ERROR"))))))</f>
        <v>0</v>
      </c>
      <c r="AD6" s="76"/>
      <c r="AE6" s="70">
        <f>IF(Monitoring_new!AE6="","",IF(Monitoring_new!AE6=Monitoring_new!$H6,Monitoring_new!$R6,IF(Monitoring_new!AE6=Monitoring_new!$J6,Monitoring_new!$S6,IF(Monitoring_new!AE6=Monitoring_new!$L6,Monitoring_new!$T6,IF(Monitoring_new!AE6=Monitoring_new!$N6,Monitoring_new!$U6,IF(Monitoring_new!AE6=Monitoring_new!$P6,Monitoring_new!$V6,"ERROR"))))))</f>
        <v>0</v>
      </c>
      <c r="AF6" s="76"/>
      <c r="AG6" s="70">
        <f>IF(Monitoring_new!AG6="","",IF(Monitoring_new!AG6=Monitoring_new!$H6,Monitoring_new!$R6,IF(Monitoring_new!AG6=Monitoring_new!$J6,Monitoring_new!$S6,IF(Monitoring_new!AG6=Monitoring_new!$L6,Monitoring_new!$T6,IF(Monitoring_new!AG6=Monitoring_new!$N6,Monitoring_new!$U6,IF(Monitoring_new!AG6=Monitoring_new!$P6,Monitoring_new!$V6,"ERROR"))))))</f>
        <v>0</v>
      </c>
      <c r="AH6" s="76"/>
      <c r="AI6" s="70">
        <f>IF(Monitoring_new!AI6="","",IF(Monitoring_new!AI6=Monitoring_new!$H6,Monitoring_new!$R6,IF(Monitoring_new!AI6=Monitoring_new!$J6,Monitoring_new!$S6,IF(Monitoring_new!AI6=Monitoring_new!$L6,Monitoring_new!$T6,IF(Monitoring_new!AI6=Monitoring_new!$N6,Monitoring_new!$U6,IF(Monitoring_new!AI6=Monitoring_new!$P6,Monitoring_new!$V6,"ERROR"))))))</f>
        <v>0</v>
      </c>
      <c r="AJ6" s="90"/>
      <c r="AK6" s="70">
        <f>IF(Monitoring_new!AK6="","",IF(Monitoring_new!AK6=Monitoring_new!$H6,Monitoring_new!$R6,IF(Monitoring_new!AK6=Monitoring_new!$J6,Monitoring_new!$S6,IF(Monitoring_new!AK6=Monitoring_new!$L6,Monitoring_new!$T6,IF(Monitoring_new!AK6=Monitoring_new!$N6,Monitoring_new!$U6,IF(Monitoring_new!AK6=Monitoring_new!$P6,Monitoring_new!$V6,"ERROR"))))))</f>
        <v>0</v>
      </c>
      <c r="AL6" s="76"/>
      <c r="AM6" s="70">
        <f>IF(Monitoring_new!AM6="","",IF(Monitoring_new!AM6=Monitoring_new!$H6,Monitoring_new!$R6,IF(Monitoring_new!AM6=Monitoring_new!$J6,Monitoring_new!$S6,IF(Monitoring_new!AM6=Monitoring_new!$L6,Monitoring_new!$T6,IF(Monitoring_new!AM6=Monitoring_new!$N6,Monitoring_new!$U6,IF(Monitoring_new!AM6=Monitoring_new!$P6,Monitoring_new!$V6,"ERROR"))))))</f>
        <v>0</v>
      </c>
      <c r="AN6" s="76"/>
      <c r="AO6" s="70">
        <f>IF(Monitoring_new!AO6="","",IF(Monitoring_new!AO6=Monitoring_new!$H6,Monitoring_new!$R6,IF(Monitoring_new!AO6=Monitoring_new!$J6,Monitoring_new!$S6,IF(Monitoring_new!AO6=Monitoring_new!$L6,Monitoring_new!$T6,IF(Monitoring_new!AO6=Monitoring_new!$N6,Monitoring_new!$U6,IF(Monitoring_new!AO6=Monitoring_new!$P6,Monitoring_new!$V6,"ERROR"))))))</f>
        <v>0</v>
      </c>
      <c r="AP6" s="76"/>
      <c r="AQ6" s="70">
        <f>IF(Monitoring_new!AQ6="","",IF(Monitoring_new!AQ6=Monitoring_new!$H6,Monitoring_new!$R6,IF(Monitoring_new!AQ6=Monitoring_new!$J6,Monitoring_new!$S6,IF(Monitoring_new!AQ6=Monitoring_new!$L6,Monitoring_new!$T6,IF(Monitoring_new!AQ6=Monitoring_new!$N6,Monitoring_new!$U6,IF(Monitoring_new!AQ6=Monitoring_new!$P6,Monitoring_new!$V6,"ERROR"))))))</f>
        <v>0</v>
      </c>
      <c r="AR6" s="90"/>
      <c r="AS6" s="70">
        <f>IF(Monitoring_new!AS6="","",IF(Monitoring_new!AS6=Monitoring_new!$H6,Monitoring_new!$R6,IF(Monitoring_new!AS6=Monitoring_new!$J6,Monitoring_new!$S6,IF(Monitoring_new!AS6=Monitoring_new!$L6,Monitoring_new!$T6,IF(Monitoring_new!AS6=Monitoring_new!$N6,Monitoring_new!$U6,IF(Monitoring_new!AS6=Monitoring_new!$P6,Monitoring_new!$V6,"ERROR"))))))</f>
        <v>0</v>
      </c>
      <c r="AT6" s="76"/>
      <c r="AU6" s="70">
        <f>IF(Monitoring_new!AU6="","",IF(Monitoring_new!AU6=Monitoring_new!$H6,Monitoring_new!$R6,IF(Monitoring_new!AU6=Monitoring_new!$J6,Monitoring_new!$S6,IF(Monitoring_new!AU6=Monitoring_new!$L6,Monitoring_new!$T6,IF(Monitoring_new!AU6=Monitoring_new!$N6,Monitoring_new!$U6,IF(Monitoring_new!AU6=Monitoring_new!$P6,Monitoring_new!$V6,"ERROR"))))))</f>
        <v>0</v>
      </c>
      <c r="AV6" s="76"/>
      <c r="AW6" s="70">
        <f>IF(Monitoring_new!AW6="","",IF(Monitoring_new!AW6=Monitoring_new!$H6,Monitoring_new!$R6,IF(Monitoring_new!AW6=Monitoring_new!$J6,Monitoring_new!$S6,IF(Monitoring_new!AW6=Monitoring_new!$L6,Monitoring_new!$T6,IF(Monitoring_new!AW6=Monitoring_new!$N6,Monitoring_new!$U6,IF(Monitoring_new!AW6=Monitoring_new!$P6,Monitoring_new!$V6,"ERROR"))))))</f>
        <v>0</v>
      </c>
      <c r="AX6" s="76"/>
      <c r="AY6" s="70">
        <f>IF(Monitoring_new!AY6="","",IF(Monitoring_new!AY6=Monitoring_new!$H6,Monitoring_new!$R6,IF(Monitoring_new!AY6=Monitoring_new!$J6,Monitoring_new!$S6,IF(Monitoring_new!AY6=Monitoring_new!$L6,Monitoring_new!$T6,IF(Monitoring_new!AY6=Monitoring_new!$N6,Monitoring_new!$U6,IF(Monitoring_new!AY6=Monitoring_new!$P6,Monitoring_new!$V6,"ERROR"))))))</f>
        <v>0</v>
      </c>
      <c r="AZ6" s="76"/>
      <c r="BA6" s="70">
        <f>IF(Monitoring_new!BA6="","",IF(Monitoring_new!BA6=Monitoring_new!$H6,Monitoring_new!$R6,IF(Monitoring_new!BA6=Monitoring_new!$J6,Monitoring_new!$S6,IF(Monitoring_new!BA6=Monitoring_new!$L6,Monitoring_new!$T6,IF(Monitoring_new!BA6=Monitoring_new!$N6,Monitoring_new!$U6,IF(Monitoring_new!BA6=Monitoring_new!$P6,Monitoring_new!$V6,"ERROR"))))))</f>
        <v>0</v>
      </c>
      <c r="BB6" s="77"/>
      <c r="BC6" s="70">
        <f>IF(Monitoring_new!BC6="","",IF(Monitoring_new!BC6=Monitoring_new!$H6,Monitoring_new!$R6,IF(Monitoring_new!BC6=Monitoring_new!$J6,Monitoring_new!$S6,IF(Monitoring_new!BC6=Monitoring_new!$L6,Monitoring_new!$T6,IF(Monitoring_new!BC6=Monitoring_new!$N6,Monitoring_new!$U6,IF(Monitoring_new!BC6=Monitoring_new!$P6,Monitoring_new!$V6,"ERROR"))))))</f>
        <v>0</v>
      </c>
      <c r="BD6" s="76"/>
      <c r="BE6" s="70">
        <f>IF(Monitoring_new!BE6="","",IF(Monitoring_new!BE6=Monitoring_new!$H6,Monitoring_new!$R6,IF(Monitoring_new!BE6=Monitoring_new!$J6,Monitoring_new!$S6,IF(Monitoring_new!BE6=Monitoring_new!$L6,Monitoring_new!$T6,IF(Monitoring_new!BE6=Monitoring_new!$N6,Monitoring_new!$U6,IF(Monitoring_new!BE6=Monitoring_new!$P6,Monitoring_new!$V6,"ERROR"))))))</f>
        <v>0</v>
      </c>
      <c r="BF6" s="76"/>
      <c r="BG6" s="70">
        <f>IF(Monitoring_new!BG6="","",IF(Monitoring_new!BG6=Monitoring_new!$H6,Monitoring_new!$R6,IF(Monitoring_new!BG6=Monitoring_new!$J6,Monitoring_new!$S6,IF(Monitoring_new!BG6=Monitoring_new!$L6,Monitoring_new!$T6,IF(Monitoring_new!BG6=Monitoring_new!$N6,Monitoring_new!$U6,IF(Monitoring_new!BG6=Monitoring_new!$P6,Monitoring_new!$V6,"ERROR"))))))</f>
        <v>0</v>
      </c>
      <c r="BH6" s="90"/>
      <c r="BI6" s="70">
        <f>IF(Monitoring_new!BI6="","",IF(Monitoring_new!BI6=Monitoring_new!$H6,Monitoring_new!$R6,IF(Monitoring_new!BI6=Monitoring_new!$J6,Monitoring_new!$S6,IF(Monitoring_new!BI6=Monitoring_new!$L6,Monitoring_new!$T6,IF(Monitoring_new!BI6=Monitoring_new!$N6,Monitoring_new!$U6,IF(Monitoring_new!BI6=Monitoring_new!$P6,Monitoring_new!$V6,"ERROR"))))))</f>
        <v>0</v>
      </c>
      <c r="BJ6" s="76"/>
      <c r="BK6" s="70">
        <f>IF(Monitoring_new!BK6="","",IF(Monitoring_new!BK6=Monitoring_new!$H6,Monitoring_new!$R6,IF(Monitoring_new!BK6=Monitoring_new!$J6,Monitoring_new!$S6,IF(Monitoring_new!BK6=Monitoring_new!$L6,Monitoring_new!$T6,IF(Monitoring_new!BK6=Monitoring_new!$N6,Monitoring_new!$U6,IF(Monitoring_new!BK6=Monitoring_new!$P6,Monitoring_new!$V6,"ERROR"))))))</f>
        <v>0</v>
      </c>
      <c r="BL6" s="76"/>
      <c r="BM6" s="70">
        <f>IF(Monitoring_new!BM6="","",IF(Monitoring_new!BM6=Monitoring_new!$H6,Monitoring_new!$R6,IF(Monitoring_new!BM6=Monitoring_new!$J6,Monitoring_new!$S6,IF(Monitoring_new!BM6=Monitoring_new!$L6,Monitoring_new!$T6,IF(Monitoring_new!BM6=Monitoring_new!$N6,Monitoring_new!$U6,IF(Monitoring_new!BM6=Monitoring_new!$P6,Monitoring_new!$V6,"ERROR"))))))</f>
        <v>0</v>
      </c>
      <c r="BN6" s="76"/>
      <c r="BO6" s="70">
        <f>IF(Monitoring_new!BO6="","",IF(Monitoring_new!BO6=Monitoring_new!$H6,Monitoring_new!$R6,IF(Monitoring_new!BO6=Monitoring_new!$J6,Monitoring_new!$S6,IF(Monitoring_new!BO6=Monitoring_new!$L6,Monitoring_new!$T6,IF(Monitoring_new!BO6=Monitoring_new!$N6,Monitoring_new!$U6,IF(Monitoring_new!BO6=Monitoring_new!$P6,Monitoring_new!$V6,"ERROR"))))))</f>
        <v>0</v>
      </c>
      <c r="BP6" s="90"/>
      <c r="BQ6" s="70">
        <f>IF(Monitoring_new!BQ6="","",IF(Monitoring_new!BQ6=Monitoring_new!$H6,Monitoring_new!$R6,IF(Monitoring_new!BQ6=Monitoring_new!$J6,Monitoring_new!$S6,IF(Monitoring_new!BQ6=Monitoring_new!$L6,Monitoring_new!$T6,IF(Monitoring_new!BQ6=Monitoring_new!$N6,Monitoring_new!$U6,IF(Monitoring_new!BQ6=Monitoring_new!$P6,Monitoring_new!$V6,"ERROR"))))))</f>
        <v>0</v>
      </c>
      <c r="BR6" s="76"/>
      <c r="BS6" s="70">
        <f>IF(Monitoring_new!BS6="","",IF(Monitoring_new!BS6=Monitoring_new!$H6,Monitoring_new!$R6,IF(Monitoring_new!BS6=Monitoring_new!$J6,Monitoring_new!$S6,IF(Monitoring_new!BS6=Monitoring_new!$L6,Monitoring_new!$T6,IF(Monitoring_new!BS6=Monitoring_new!$N6,Monitoring_new!$U6,IF(Monitoring_new!BS6=Monitoring_new!$P6,Monitoring_new!$V6,"ERROR"))))))</f>
        <v>0</v>
      </c>
      <c r="BT6" s="90"/>
      <c r="BU6" s="70">
        <f>IF(Monitoring_new!BU6="","",IF(Monitoring_new!BU6=Monitoring_new!$H6,Monitoring_new!$R6,IF(Monitoring_new!BU6=Monitoring_new!$J6,Monitoring_new!$S6,IF(Monitoring_new!BU6=Monitoring_new!$L6,Monitoring_new!$T6,IF(Monitoring_new!BU6=Monitoring_new!$N6,Monitoring_new!$U6,IF(Monitoring_new!BU6=Monitoring_new!$P6,Monitoring_new!$V6,"ERROR"))))))</f>
        <v>0</v>
      </c>
      <c r="BV6" s="76"/>
      <c r="BW6" s="70">
        <f>IF(Monitoring_new!BW6="","",IF(Monitoring_new!BW6=Monitoring_new!$H6,Monitoring_new!$R6,IF(Monitoring_new!BW6=Monitoring_new!$J6,Monitoring_new!$S6,IF(Monitoring_new!BW6=Monitoring_new!$L6,Monitoring_new!$T6,IF(Monitoring_new!BW6=Monitoring_new!$N6,Monitoring_new!$U6,IF(Monitoring_new!BW6=Monitoring_new!$P6,Monitoring_new!$V6,"ERROR"))))))</f>
        <v>0</v>
      </c>
      <c r="BX6" s="76"/>
      <c r="BY6" s="70">
        <f>IF(Monitoring_new!BY6="","",IF(Monitoring_new!BY6=Monitoring_new!$H6,Monitoring_new!$R6,IF(Monitoring_new!BY6=Monitoring_new!$J6,Monitoring_new!$S6,IF(Monitoring_new!BY6=Monitoring_new!$L6,Monitoring_new!$T6,IF(Monitoring_new!BY6=Monitoring_new!$N6,Monitoring_new!$U6,IF(Monitoring_new!BY6=Monitoring_new!$P6,Monitoring_new!$V6,"ERROR"))))))</f>
        <v>0</v>
      </c>
      <c r="BZ6" s="76"/>
      <c r="CA6" s="70">
        <f>IF(Monitoring_new!CA6="","",IF(Monitoring_new!CA6=Monitoring_new!$H6,Monitoring_new!$R6,IF(Monitoring_new!CA6=Monitoring_new!$J6,Monitoring_new!$S6,IF(Monitoring_new!CA6=Monitoring_new!$L6,Monitoring_new!$T6,IF(Monitoring_new!CA6=Monitoring_new!$N6,Monitoring_new!$U6,IF(Monitoring_new!CA6=Monitoring_new!$P6,Monitoring_new!$V6,"ERROR"))))))</f>
        <v>0</v>
      </c>
      <c r="CB6" s="76"/>
      <c r="CC6" s="70">
        <f>IF(Monitoring_new!CC6="","",IF(Monitoring_new!CC6=Monitoring_new!$H6,Monitoring_new!$R6,IF(Monitoring_new!CC6=Monitoring_new!$J6,Monitoring_new!$S6,IF(Monitoring_new!CC6=Monitoring_new!$L6,Monitoring_new!$T6,IF(Monitoring_new!CC6=Monitoring_new!$N6,Monitoring_new!$U6,IF(Monitoring_new!CC6=Monitoring_new!$P6,Monitoring_new!$V6,"ERROR"))))))</f>
        <v>0</v>
      </c>
      <c r="CD6" s="35"/>
      <c r="CE6" s="70">
        <f>IF(Monitoring_new!CE6="","",IF(Monitoring_new!CE6=Monitoring_new!$H6,Monitoring_new!$R6,IF(Monitoring_new!CE6=Monitoring_new!$J6,Monitoring_new!$S6,IF(Monitoring_new!CE6=Monitoring_new!$L6,Monitoring_new!$T6,IF(Monitoring_new!CE6=Monitoring_new!$N6,Monitoring_new!$U6,IF(Monitoring_new!CE6=Monitoring_new!$P6,Monitoring_new!$V6,"ERROR"))))))</f>
        <v>0</v>
      </c>
      <c r="CF6" s="90"/>
      <c r="CG6" s="70">
        <f>IF(Monitoring_new!CG6="","",IF(Monitoring_new!CG6=Monitoring_new!$H6,Monitoring_new!$R6,IF(Monitoring_new!CG6=Monitoring_new!$J6,Monitoring_new!$S6,IF(Monitoring_new!CG6=Monitoring_new!$L6,Monitoring_new!$T6,IF(Monitoring_new!CG6=Monitoring_new!$N6,Monitoring_new!$U6,IF(Monitoring_new!CG6=Monitoring_new!$P6,Monitoring_new!$V6,"ERROR"))))))</f>
        <v>0</v>
      </c>
      <c r="CH6" s="77"/>
      <c r="CI6" s="70">
        <f>IF(Monitoring_new!CI6="","",IF(Monitoring_new!CI6=Monitoring_new!$H6,Monitoring_new!$R6,IF(Monitoring_new!CI6=Monitoring_new!$J6,Monitoring_new!$S6,IF(Monitoring_new!CI6=Monitoring_new!$L6,Monitoring_new!$T6,IF(Monitoring_new!CI6=Monitoring_new!$N6,Monitoring_new!$U6,IF(Monitoring_new!CI6=Monitoring_new!$P6,Monitoring_new!$V6,"ERROR"))))))</f>
        <v>0</v>
      </c>
      <c r="CJ6" s="77"/>
      <c r="CK6" s="70">
        <f>IF(Monitoring_new!CK6="","",IF(Monitoring_new!CK6=Monitoring_new!$H6,Monitoring_new!$R6,IF(Monitoring_new!CK6=Monitoring_new!$J6,Monitoring_new!$S6,IF(Monitoring_new!CK6=Monitoring_new!$L6,Monitoring_new!$T6,IF(Monitoring_new!CK6=Monitoring_new!$N6,Monitoring_new!$U6,IF(Monitoring_new!CK6=Monitoring_new!$P6,Monitoring_new!$V6,"ERROR"))))))</f>
        <v>0</v>
      </c>
      <c r="CL6" s="77"/>
      <c r="CM6" s="70">
        <f>IF(Monitoring_new!CM6="","",IF(Monitoring_new!CM6=Monitoring_new!$H6,Monitoring_new!$R6,IF(Monitoring_new!CM6=Monitoring_new!$J6,Monitoring_new!$S6,IF(Monitoring_new!CM6=Monitoring_new!$L6,Monitoring_new!$T6,IF(Monitoring_new!CM6=Monitoring_new!$N6,Monitoring_new!$U6,IF(Monitoring_new!CM6=Monitoring_new!$P6,Monitoring_new!$V6,"ERROR"))))))</f>
        <v>0</v>
      </c>
      <c r="CN6" s="77"/>
      <c r="CO6" s="70">
        <f>IF(Monitoring_new!CO6="","",IF(Monitoring_new!CO6=Monitoring_new!$H6,Monitoring_new!$R6,IF(Monitoring_new!CO6=Monitoring_new!$J6,Monitoring_new!$S6,IF(Monitoring_new!CO6=Monitoring_new!$L6,Monitoring_new!$T6,IF(Monitoring_new!CO6=Monitoring_new!$N6,Monitoring_new!$U6,IF(Monitoring_new!CO6=Monitoring_new!$P6,Monitoring_new!$V6,"ERROR"))))))</f>
        <v>0</v>
      </c>
      <c r="CP6" s="77"/>
      <c r="CQ6" s="70">
        <f>IF(Monitoring_new!CQ6="","",IF(Monitoring_new!CQ6=Monitoring_new!$H6,Monitoring_new!$R6,IF(Monitoring_new!CQ6=Monitoring_new!$J6,Monitoring_new!$S6,IF(Monitoring_new!CQ6=Monitoring_new!$L6,Monitoring_new!$T6,IF(Monitoring_new!CQ6=Monitoring_new!$N6,Monitoring_new!$U6,IF(Monitoring_new!CQ6=Monitoring_new!$P6,Monitoring_new!$V6,"ERROR"))))))</f>
        <v>0</v>
      </c>
      <c r="CR6" s="77"/>
      <c r="CS6" s="70">
        <f>IF(Monitoring_new!CS6="","",IF(Monitoring_new!CS6=Monitoring_new!$H6,Monitoring_new!$R6,IF(Monitoring_new!CS6=Monitoring_new!$J6,Monitoring_new!$S6,IF(Monitoring_new!CS6=Monitoring_new!$L6,Monitoring_new!$T6,IF(Monitoring_new!CS6=Monitoring_new!$N6,Monitoring_new!$U6,IF(Monitoring_new!CS6=Monitoring_new!$P6,Monitoring_new!$V6,"ERROR"))))))</f>
        <v>0</v>
      </c>
      <c r="CT6" s="77"/>
      <c r="CU6" s="70">
        <f>IF(Monitoring_new!CU6="","",IF(Monitoring_new!CU6=Monitoring_new!$H6,Monitoring_new!$R6,IF(Monitoring_new!CU6=Monitoring_new!$J6,Monitoring_new!$S6,IF(Monitoring_new!CU6=Monitoring_new!$L6,Monitoring_new!$T6,IF(Monitoring_new!CU6=Monitoring_new!$N6,Monitoring_new!$U6,IF(Monitoring_new!CU6=Monitoring_new!$P6,Monitoring_new!$V6,"ERROR"))))))</f>
        <v>0</v>
      </c>
      <c r="CV6" s="77"/>
      <c r="CW6" s="70">
        <f>IF(Monitoring_new!CW6="","",IF(Monitoring_new!CW6=Monitoring_new!$H6,Monitoring_new!$R6,IF(Monitoring_new!CW6=Monitoring_new!$J6,Monitoring_new!$S6,IF(Monitoring_new!CW6=Monitoring_new!$L6,Monitoring_new!$T6,IF(Monitoring_new!CW6=Monitoring_new!$N6,Monitoring_new!$U6,IF(Monitoring_new!CW6=Monitoring_new!$P6,Monitoring_new!$V6,"ERROR"))))))</f>
        <v>0</v>
      </c>
      <c r="CX6" s="77"/>
      <c r="CY6" s="70">
        <f>IF(Monitoring_new!CY6="","",IF(Monitoring_new!CY6=Monitoring_new!$H6,Monitoring_new!$R6,IF(Monitoring_new!CY6=Monitoring_new!$J6,Monitoring_new!$S6,IF(Monitoring_new!CY6=Monitoring_new!$L6,Monitoring_new!$T6,IF(Monitoring_new!CY6=Monitoring_new!$N6,Monitoring_new!$U6,IF(Monitoring_new!CY6=Monitoring_new!$P6,Monitoring_new!$V6,"ERROR"))))))</f>
        <v>0</v>
      </c>
      <c r="CZ6" s="76"/>
      <c r="DA6" s="70">
        <f>IF(Monitoring_new!DA6="","",IF(Monitoring_new!DA6=Monitoring_new!$H6,Monitoring_new!$R6,IF(Monitoring_new!DA6=Monitoring_new!$J6,Monitoring_new!$S6,IF(Monitoring_new!DA6=Monitoring_new!$L6,Monitoring_new!$T6,IF(Monitoring_new!DA6=Monitoring_new!$N6,Monitoring_new!$U6,IF(Monitoring_new!DA6=Monitoring_new!$P6,Monitoring_new!$V6,"ERROR"))))))</f>
        <v>0</v>
      </c>
      <c r="DB6" s="77"/>
      <c r="DC6" s="70">
        <f>IF(Monitoring_new!DC6="","",IF(Monitoring_new!DC6=Monitoring_new!$H6,Monitoring_new!$R6,IF(Monitoring_new!DC6=Monitoring_new!$J6,Monitoring_new!$S6,IF(Monitoring_new!DC6=Monitoring_new!$L6,Monitoring_new!$T6,IF(Monitoring_new!DC6=Monitoring_new!$N6,Monitoring_new!$U6,IF(Monitoring_new!DC6=Monitoring_new!$P6,Monitoring_new!$V6,"ERROR"))))))</f>
        <v>0</v>
      </c>
      <c r="DD6" s="77"/>
      <c r="DE6" s="70">
        <f>IF(Monitoring_new!DE6="","",IF(Monitoring_new!DE6=Monitoring_new!$H6,Monitoring_new!$R6,IF(Monitoring_new!DE6=Monitoring_new!$J6,Monitoring_new!$S6,IF(Monitoring_new!DE6=Monitoring_new!$L6,Monitoring_new!$T6,IF(Monitoring_new!DE6=Monitoring_new!$N6,Monitoring_new!$U6,IF(Monitoring_new!DE6=Monitoring_new!$P6,Monitoring_new!$V6,"ERROR"))))))</f>
        <v>0</v>
      </c>
      <c r="DF6" s="76"/>
      <c r="DG6" s="70">
        <f>IF(Monitoring_new!DG6="","",IF(Monitoring_new!DG6=Monitoring_new!$H6,Monitoring_new!$R6,IF(Monitoring_new!DG6=Monitoring_new!$J6,Monitoring_new!$S6,IF(Monitoring_new!DG6=Monitoring_new!$L6,Monitoring_new!$T6,IF(Monitoring_new!DG6=Monitoring_new!$N6,Monitoring_new!$U6,IF(Monitoring_new!DG6=Monitoring_new!$P6,Monitoring_new!$V6,"ERROR"))))))</f>
        <v>0</v>
      </c>
      <c r="DH6" s="77"/>
      <c r="DI6" s="70">
        <f>IF(Monitoring_new!DI6="","",IF(Monitoring_new!DI6=Monitoring_new!$H6,Monitoring_new!$R6,IF(Monitoring_new!DI6=Monitoring_new!$J6,Monitoring_new!$S6,IF(Monitoring_new!DI6=Monitoring_new!$L6,Monitoring_new!$T6,IF(Monitoring_new!DI6=Monitoring_new!$N6,Monitoring_new!$U6,IF(Monitoring_new!DI6=Monitoring_new!$P6,Monitoring_new!$V6,"ERROR"))))))</f>
        <v>0</v>
      </c>
      <c r="DJ6" s="77"/>
      <c r="DK6" s="70">
        <f>IF(Monitoring_new!DK6="","",IF(Monitoring_new!DK6=Monitoring_new!$H6,Monitoring_new!$R6,IF(Monitoring_new!DK6=Monitoring_new!$J6,Monitoring_new!$S6,IF(Monitoring_new!DK6=Monitoring_new!$L6,Monitoring_new!$T6,IF(Monitoring_new!DK6=Monitoring_new!$N6,Monitoring_new!$U6,IF(Monitoring_new!DK6=Monitoring_new!$P6,Monitoring_new!$V6,"ERROR"))))))</f>
        <v>0</v>
      </c>
      <c r="DL6" s="76"/>
      <c r="DM6" s="70">
        <f>IF(Monitoring_new!DM6="","",IF(Monitoring_new!DM6=Monitoring_new!$H6,Monitoring_new!$R6,IF(Monitoring_new!DM6=Monitoring_new!$J6,Monitoring_new!$S6,IF(Monitoring_new!DM6=Monitoring_new!$L6,Monitoring_new!$T6,IF(Monitoring_new!DM6=Monitoring_new!$N6,Monitoring_new!$U6,IF(Monitoring_new!DM6=Monitoring_new!$P6,Monitoring_new!$V6,"ERROR"))))))</f>
        <v>0</v>
      </c>
      <c r="DN6" s="77"/>
      <c r="DO6" s="70">
        <f>IF(Monitoring_new!DO6="","",IF(Monitoring_new!DO6=Monitoring_new!$H6,Monitoring_new!$R6,IF(Monitoring_new!DO6=Monitoring_new!$J6,Monitoring_new!$S6,IF(Monitoring_new!DO6=Monitoring_new!$L6,Monitoring_new!$T6,IF(Monitoring_new!DO6=Monitoring_new!$N6,Monitoring_new!$U6,IF(Monitoring_new!DO6=Monitoring_new!$P6,Monitoring_new!$V6,"ERROR"))))))</f>
        <v>0</v>
      </c>
      <c r="DP6" s="77"/>
      <c r="DQ6" s="70">
        <f>IF(Monitoring_new!DQ6="","",IF(Monitoring_new!DQ6=Monitoring_new!$H6,Monitoring_new!$R6,IF(Monitoring_new!DQ6=Monitoring_new!$J6,Monitoring_new!$S6,IF(Monitoring_new!DQ6=Monitoring_new!$L6,Monitoring_new!$T6,IF(Monitoring_new!DQ6=Monitoring_new!$N6,Monitoring_new!$U6,IF(Monitoring_new!DQ6=Monitoring_new!$P6,Monitoring_new!$V6,"ERROR"))))))</f>
        <v>0</v>
      </c>
      <c r="DR6" s="77"/>
      <c r="DS6" s="70">
        <f>IF(Monitoring_new!DS6="","",IF(Monitoring_new!DS6=Monitoring_new!$H6,Monitoring_new!$R6,IF(Monitoring_new!DS6=Monitoring_new!$J6,Monitoring_new!$S6,IF(Monitoring_new!DS6=Monitoring_new!$L6,Monitoring_new!$T6,IF(Monitoring_new!DS6=Monitoring_new!$N6,Monitoring_new!$U6,IF(Monitoring_new!DS6=Monitoring_new!$P6,Monitoring_new!$V6,"ERROR"))))))</f>
        <v>0</v>
      </c>
      <c r="DT6" s="77"/>
      <c r="DU6" s="70">
        <f>IF(Monitoring_new!DU6="","",IF(Monitoring_new!DU6=Monitoring_new!$H6,Monitoring_new!$R6,IF(Monitoring_new!DU6=Monitoring_new!$J6,Monitoring_new!$S6,IF(Monitoring_new!DU6=Monitoring_new!$L6,Monitoring_new!$T6,IF(Monitoring_new!DU6=Monitoring_new!$N6,Monitoring_new!$U6,IF(Monitoring_new!DU6=Monitoring_new!$P6,Monitoring_new!$V6,"ERROR"))))))</f>
        <v>0</v>
      </c>
      <c r="DV6" s="77"/>
      <c r="DW6" s="70">
        <f>IF(Monitoring_new!DW6="","",IF(Monitoring_new!DW6=Monitoring_new!$H6,Monitoring_new!$R6,IF(Monitoring_new!DW6=Monitoring_new!$J6,Monitoring_new!$S6,IF(Monitoring_new!DW6=Monitoring_new!$L6,Monitoring_new!$T6,IF(Monitoring_new!DW6=Monitoring_new!$N6,Monitoring_new!$U6,IF(Monitoring_new!DW6=Monitoring_new!$P6,Monitoring_new!$V6,"ERROR"))))))</f>
        <v>0</v>
      </c>
      <c r="DX6" s="77"/>
      <c r="DY6" s="70">
        <f>IF(Monitoring_new!DY6="","",IF(Monitoring_new!DY6=Monitoring_new!$H6,Monitoring_new!$R6,IF(Monitoring_new!DY6=Monitoring_new!$J6,Monitoring_new!$S6,IF(Monitoring_new!DY6=Monitoring_new!$L6,Monitoring_new!$T6,IF(Monitoring_new!DY6=Monitoring_new!$N6,Monitoring_new!$U6,IF(Monitoring_new!DY6=Monitoring_new!$P6,Monitoring_new!$V6,"ERROR"))))))</f>
        <v>0</v>
      </c>
      <c r="DZ6" s="77"/>
      <c r="EA6" s="70">
        <f>IF(Monitoring_new!EA6="","",IF(Monitoring_new!EA6=Monitoring_new!$H6,Monitoring_new!$R6,IF(Monitoring_new!EA6=Monitoring_new!$J6,Monitoring_new!$S6,IF(Monitoring_new!EA6=Monitoring_new!$L6,Monitoring_new!$T6,IF(Monitoring_new!EA6=Monitoring_new!$N6,Monitoring_new!$U6,IF(Monitoring_new!EA6=Monitoring_new!$P6,Monitoring_new!$V6,"ERROR"))))))</f>
        <v>0</v>
      </c>
      <c r="EB6" s="77"/>
      <c r="EC6" s="70">
        <f>IF(Monitoring_new!EC6="","",IF(Monitoring_new!EC6=Monitoring_new!$H6,Monitoring_new!$R6,IF(Monitoring_new!EC6=Monitoring_new!$J6,Monitoring_new!$S6,IF(Monitoring_new!EC6=Monitoring_new!$L6,Monitoring_new!$T6,IF(Monitoring_new!EC6=Monitoring_new!$N6,Monitoring_new!$U6,IF(Monitoring_new!EC6=Monitoring_new!$P6,Monitoring_new!$V6,"ERROR"))))))</f>
        <v>0</v>
      </c>
      <c r="ED6" s="77"/>
      <c r="EE6" s="70">
        <f>IF(Monitoring_new!EE6="","",IF(Monitoring_new!EE6=Monitoring_new!$H6,Monitoring_new!$R6,IF(Monitoring_new!EE6=Monitoring_new!$J6,Monitoring_new!$S6,IF(Monitoring_new!EE6=Monitoring_new!$L6,Monitoring_new!$T6,IF(Monitoring_new!EE6=Monitoring_new!$N6,Monitoring_new!$U6,IF(Monitoring_new!EE6=Monitoring_new!$P6,Monitoring_new!$V6,"ERROR"))))))</f>
        <v>0</v>
      </c>
      <c r="EF6" s="77"/>
      <c r="EG6" s="70">
        <f>IF(Monitoring_new!EG6="","",IF(Monitoring_new!EG6=Monitoring_new!$H6,Monitoring_new!$R6,IF(Monitoring_new!EG6=Monitoring_new!$J6,Monitoring_new!$S6,IF(Monitoring_new!EG6=Monitoring_new!$L6,Monitoring_new!$T6,IF(Monitoring_new!EG6=Monitoring_new!$N6,Monitoring_new!$U6,IF(Monitoring_new!EG6=Monitoring_new!$P6,Monitoring_new!$V6,"ERROR"))))))</f>
        <v>0</v>
      </c>
      <c r="EH6" s="77"/>
      <c r="EI6" s="70" t="str">
        <f>IF(Monitoring_new!EI6="","",IF(Monitoring_new!EI6=Monitoring_new!$H6,Monitoring_new!$R6,IF(Monitoring_new!EI6=Monitoring_new!$J6,Monitoring_new!$S6,IF(Monitoring_new!EI6=Monitoring_new!$L6,Monitoring_new!$T6,IF(Monitoring_new!EI6=Monitoring_new!$N6,Monitoring_new!$U6,IF(Monitoring_new!EI6=Monitoring_new!$P6,Monitoring_new!$V6,"ERROR"))))))</f>
        <v>N/A</v>
      </c>
      <c r="EJ6" s="77"/>
      <c r="EK6" s="70">
        <f>IF(Monitoring_new!EK6="","",IF(Monitoring_new!EK6=Monitoring_new!$H6,Monitoring_new!$R6,IF(Monitoring_new!EK6=Monitoring_new!$J6,Monitoring_new!$S6,IF(Monitoring_new!EK6=Monitoring_new!$L6,Monitoring_new!$T6,IF(Monitoring_new!EK6=Monitoring_new!$N6,Monitoring_new!$U6,IF(Monitoring_new!EK6=Monitoring_new!$P6,Monitoring_new!$V6,"ERROR"))))))</f>
        <v>0</v>
      </c>
      <c r="EL6" s="77"/>
      <c r="EM6" s="70">
        <f>IF(Monitoring_new!EM6="","",IF(Monitoring_new!EM6=Monitoring_new!$H6,Monitoring_new!$R6,IF(Monitoring_new!EM6=Monitoring_new!$J6,Monitoring_new!$S6,IF(Monitoring_new!EM6=Monitoring_new!$L6,Monitoring_new!$T6,IF(Monitoring_new!EM6=Monitoring_new!$N6,Monitoring_new!$U6,IF(Monitoring_new!EM6=Monitoring_new!$P6,Monitoring_new!$V6,"ERROR"))))))</f>
        <v>0</v>
      </c>
      <c r="EN6" s="77"/>
      <c r="EO6" s="70">
        <f>IF(Monitoring_new!EO6="","",IF(Monitoring_new!EO6=Monitoring_new!$H6,Monitoring_new!$R6,IF(Monitoring_new!EO6=Monitoring_new!$J6,Monitoring_new!$S6,IF(Monitoring_new!EO6=Monitoring_new!$L6,Monitoring_new!$T6,IF(Monitoring_new!EO6=Monitoring_new!$N6,Monitoring_new!$U6,IF(Monitoring_new!EO6=Monitoring_new!$P6,Monitoring_new!$V6,"ERROR"))))))</f>
        <v>0</v>
      </c>
      <c r="EP6" s="77"/>
      <c r="EQ6" s="70">
        <f>IF(Monitoring_new!EQ6="","",IF(Monitoring_new!EQ6=Monitoring_new!$H6,Monitoring_new!$R6,IF(Monitoring_new!EQ6=Monitoring_new!$J6,Monitoring_new!$S6,IF(Monitoring_new!EQ6=Monitoring_new!$L6,Monitoring_new!$T6,IF(Monitoring_new!EQ6=Monitoring_new!$N6,Monitoring_new!$U6,IF(Monitoring_new!EQ6=Monitoring_new!$P6,Monitoring_new!$V6,"ERROR"))))))</f>
        <v>0</v>
      </c>
      <c r="ER6" s="77"/>
      <c r="ES6" s="70">
        <f>IF(Monitoring_new!ES6="","",IF(Monitoring_new!ES6=Monitoring_new!$H6,Monitoring_new!$R6,IF(Monitoring_new!ES6=Monitoring_new!$J6,Monitoring_new!$S6,IF(Monitoring_new!ES6=Monitoring_new!$L6,Monitoring_new!$T6,IF(Monitoring_new!ES6=Monitoring_new!$N6,Monitoring_new!$U6,IF(Monitoring_new!ES6=Monitoring_new!$P6,Monitoring_new!$V6,"ERROR"))))))</f>
        <v>0</v>
      </c>
      <c r="ET6" s="77"/>
      <c r="EU6" s="70">
        <f>IF(Monitoring_new!EU6="","",IF(Monitoring_new!EU6=Monitoring_new!$H6,Monitoring_new!$R6,IF(Monitoring_new!EU6=Monitoring_new!$J6,Monitoring_new!$S6,IF(Monitoring_new!EU6=Monitoring_new!$L6,Monitoring_new!$T6,IF(Monitoring_new!EU6=Monitoring_new!$N6,Monitoring_new!$U6,IF(Monitoring_new!EU6=Monitoring_new!$P6,Monitoring_new!$V6,"ERROR"))))))</f>
        <v>0</v>
      </c>
      <c r="EV6" s="77"/>
      <c r="EW6" s="70">
        <f>IF(Monitoring_new!EW6="","",IF(Monitoring_new!EW6=Monitoring_new!$H6,Monitoring_new!$R6,IF(Monitoring_new!EW6=Monitoring_new!$J6,Monitoring_new!$S6,IF(Monitoring_new!EW6=Monitoring_new!$L6,Monitoring_new!$T6,IF(Monitoring_new!EW6=Monitoring_new!$N6,Monitoring_new!$U6,IF(Monitoring_new!EW6=Monitoring_new!$P6,Monitoring_new!$V6,"ERROR"))))))</f>
        <v>0</v>
      </c>
      <c r="EX6" s="77"/>
      <c r="EY6" s="70">
        <f>IF(Monitoring_new!EY6="","",IF(Monitoring_new!EY6=Monitoring_new!$H6,Monitoring_new!$R6,IF(Monitoring_new!EY6=Monitoring_new!$J6,Monitoring_new!$S6,IF(Monitoring_new!EY6=Monitoring_new!$L6,Monitoring_new!$T6,IF(Monitoring_new!EY6=Monitoring_new!$N6,Monitoring_new!$U6,IF(Monitoring_new!EY6=Monitoring_new!$P6,Monitoring_new!$V6,"ERROR"))))))</f>
        <v>0</v>
      </c>
      <c r="EZ6" s="77"/>
      <c r="FA6" s="77"/>
      <c r="FB6" s="70" t="str">
        <f>IF(Monitoring_new!FB6="","",IF(Monitoring_new!FB6=Monitoring_new!$H6,Monitoring_new!$R6,IF(Monitoring_new!FB6=Monitoring_new!$J6,Monitoring_new!$S6,IF(Monitoring_new!FB6=Monitoring_new!$L6,Monitoring_new!$T6,IF(Monitoring_new!FB6=Monitoring_new!$N6,Monitoring_new!$U6,IF(Monitoring_new!FB6=Monitoring_new!$P6,Monitoring_new!$V6,"ERROR"))))))</f>
        <v/>
      </c>
      <c r="FC6" s="76"/>
      <c r="FD6" s="70" t="str">
        <f>IF(Monitoring_new!FD6="","",IF(Monitoring_new!FD6=Monitoring_new!$H6,Monitoring_new!$R6,IF(Monitoring_new!FD6=Monitoring_new!$J6,Monitoring_new!$S6,IF(Monitoring_new!FD6=Monitoring_new!$L6,Monitoring_new!$T6,IF(Monitoring_new!FD6=Monitoring_new!$N6,Monitoring_new!$U6,IF(Monitoring_new!FD6=Monitoring_new!$P6,Monitoring_new!$V6,"ERROR"))))))</f>
        <v/>
      </c>
      <c r="FE6" s="76"/>
      <c r="FF6" s="70" t="str">
        <f>IF(Monitoring_new!FF6="","",IF(Monitoring_new!FF6=Monitoring_new!$H6,Monitoring_new!$R6,IF(Monitoring_new!FF6=Monitoring_new!$J6,Monitoring_new!$S6,IF(Monitoring_new!FF6=Monitoring_new!$L6,Monitoring_new!$T6,IF(Monitoring_new!FF6=Monitoring_new!$N6,Monitoring_new!$U6,IF(Monitoring_new!FF6=Monitoring_new!$P6,Monitoring_new!$V6,"ERROR"))))))</f>
        <v/>
      </c>
      <c r="FG6" s="77"/>
    </row>
    <row r="7" spans="1:163" ht="50.1" customHeight="1" x14ac:dyDescent="0.3">
      <c r="A7" s="29" t="s">
        <v>31</v>
      </c>
      <c r="B7" s="4" t="s">
        <v>74</v>
      </c>
      <c r="C7" s="159" t="str">
        <f>VLOOKUP(A7,Quest_eng_2018!A:C,3,FALSE)</f>
        <v>Is there any information on enterprise share capital published on the Web page?</v>
      </c>
      <c r="D7" s="159" t="s">
        <v>317</v>
      </c>
      <c r="E7" s="22" t="s">
        <v>110</v>
      </c>
      <c r="F7" s="22" t="s">
        <v>111</v>
      </c>
      <c r="G7" s="5">
        <v>1</v>
      </c>
      <c r="H7" s="22" t="s">
        <v>21</v>
      </c>
      <c r="I7" s="22" t="s">
        <v>22</v>
      </c>
      <c r="J7" s="22" t="s">
        <v>23</v>
      </c>
      <c r="K7" s="22" t="s">
        <v>24</v>
      </c>
      <c r="L7" s="22" t="s">
        <v>69</v>
      </c>
      <c r="M7" s="33" t="s">
        <v>26</v>
      </c>
      <c r="N7" s="22" t="s">
        <v>255</v>
      </c>
      <c r="O7" s="22" t="s">
        <v>255</v>
      </c>
      <c r="P7" s="22" t="s">
        <v>414</v>
      </c>
      <c r="Q7" s="22" t="s">
        <v>414</v>
      </c>
      <c r="R7" s="5">
        <v>1</v>
      </c>
      <c r="S7" s="22">
        <v>0</v>
      </c>
      <c r="T7" s="5">
        <f t="shared" si="0"/>
        <v>0.5</v>
      </c>
      <c r="U7" s="22" t="s">
        <v>255</v>
      </c>
      <c r="V7" s="22" t="s">
        <v>414</v>
      </c>
      <c r="W7" s="70">
        <f>IF(Monitoring_new!W7="","",IF(Monitoring_new!W7=Monitoring_new!$H7,Monitoring_new!$R7,IF(Monitoring_new!W7=Monitoring_new!$J7,Monitoring_new!$S7,IF(Monitoring_new!W7=Monitoring_new!$L7,Monitoring_new!$T7,IF(Monitoring_new!W7=Monitoring_new!$N7,Monitoring_new!$U7,IF(Monitoring_new!W7=Monitoring_new!$P7,Monitoring_new!$V7,"ERROR"))))))</f>
        <v>0</v>
      </c>
      <c r="X7" s="32"/>
      <c r="Y7" s="70">
        <f>IF(Monitoring_new!Y7="","",IF(Monitoring_new!Y7=Monitoring_new!$H7,Monitoring_new!$R7,IF(Monitoring_new!Y7=Monitoring_new!$J7,Monitoring_new!$S7,IF(Monitoring_new!Y7=Monitoring_new!$L7,Monitoring_new!$T7,IF(Monitoring_new!Y7=Monitoring_new!$N7,Monitoring_new!$U7,IF(Monitoring_new!Y7=Monitoring_new!$P7,Monitoring_new!$V7,"ERROR"))))))</f>
        <v>1</v>
      </c>
      <c r="Z7" s="90"/>
      <c r="AA7" s="70">
        <f>IF(Monitoring_new!AA7="","",IF(Monitoring_new!AA7=Monitoring_new!$H7,Monitoring_new!$R7,IF(Monitoring_new!AA7=Monitoring_new!$J7,Monitoring_new!$S7,IF(Monitoring_new!AA7=Monitoring_new!$L7,Monitoring_new!$T7,IF(Monitoring_new!AA7=Monitoring_new!$N7,Monitoring_new!$U7,IF(Monitoring_new!AA7=Monitoring_new!$P7,Monitoring_new!$V7,"ERROR"))))))</f>
        <v>1</v>
      </c>
      <c r="AB7" s="77"/>
      <c r="AC7" s="70">
        <f>IF(Monitoring_new!AC7="","",IF(Monitoring_new!AC7=Monitoring_new!$H7,Monitoring_new!$R7,IF(Monitoring_new!AC7=Monitoring_new!$J7,Monitoring_new!$S7,IF(Monitoring_new!AC7=Monitoring_new!$L7,Monitoring_new!$T7,IF(Monitoring_new!AC7=Monitoring_new!$N7,Monitoring_new!$U7,IF(Monitoring_new!AC7=Monitoring_new!$P7,Monitoring_new!$V7,"ERROR"))))))</f>
        <v>1</v>
      </c>
      <c r="AD7" s="77"/>
      <c r="AE7" s="70">
        <f>IF(Monitoring_new!AE7="","",IF(Monitoring_new!AE7=Monitoring_new!$H7,Monitoring_new!$R7,IF(Monitoring_new!AE7=Monitoring_new!$J7,Monitoring_new!$S7,IF(Monitoring_new!AE7=Monitoring_new!$L7,Monitoring_new!$T7,IF(Monitoring_new!AE7=Monitoring_new!$N7,Monitoring_new!$U7,IF(Monitoring_new!AE7=Monitoring_new!$P7,Monitoring_new!$V7,"ERROR"))))))</f>
        <v>0.5</v>
      </c>
      <c r="AF7" s="77"/>
      <c r="AG7" s="70">
        <f>IF(Monitoring_new!AG7="","",IF(Monitoring_new!AG7=Monitoring_new!$H7,Monitoring_new!$R7,IF(Monitoring_new!AG7=Monitoring_new!$J7,Monitoring_new!$S7,IF(Monitoring_new!AG7=Monitoring_new!$L7,Monitoring_new!$T7,IF(Monitoring_new!AG7=Monitoring_new!$N7,Monitoring_new!$U7,IF(Monitoring_new!AG7=Monitoring_new!$P7,Monitoring_new!$V7,"ERROR"))))))</f>
        <v>0.5</v>
      </c>
      <c r="AH7" s="76"/>
      <c r="AI7" s="70">
        <f>IF(Monitoring_new!AI7="","",IF(Monitoring_new!AI7=Monitoring_new!$H7,Monitoring_new!$R7,IF(Monitoring_new!AI7=Monitoring_new!$J7,Monitoring_new!$S7,IF(Monitoring_new!AI7=Monitoring_new!$L7,Monitoring_new!$T7,IF(Monitoring_new!AI7=Monitoring_new!$N7,Monitoring_new!$U7,IF(Monitoring_new!AI7=Monitoring_new!$P7,Monitoring_new!$V7,"ERROR"))))))</f>
        <v>0.5</v>
      </c>
      <c r="AJ7" s="90"/>
      <c r="AK7" s="70">
        <f>IF(Monitoring_new!AK7="","",IF(Monitoring_new!AK7=Monitoring_new!$H7,Monitoring_new!$R7,IF(Monitoring_new!AK7=Monitoring_new!$J7,Monitoring_new!$S7,IF(Monitoring_new!AK7=Monitoring_new!$L7,Monitoring_new!$T7,IF(Monitoring_new!AK7=Monitoring_new!$N7,Monitoring_new!$U7,IF(Monitoring_new!AK7=Monitoring_new!$P7,Monitoring_new!$V7,"ERROR"))))))</f>
        <v>0.5</v>
      </c>
      <c r="AL7" s="83"/>
      <c r="AM7" s="70">
        <f>IF(Monitoring_new!AM7="","",IF(Monitoring_new!AM7=Monitoring_new!$H7,Monitoring_new!$R7,IF(Monitoring_new!AM7=Monitoring_new!$J7,Monitoring_new!$S7,IF(Monitoring_new!AM7=Monitoring_new!$L7,Monitoring_new!$T7,IF(Monitoring_new!AM7=Monitoring_new!$N7,Monitoring_new!$U7,IF(Monitoring_new!AM7=Monitoring_new!$P7,Monitoring_new!$V7,"ERROR"))))))</f>
        <v>0.5</v>
      </c>
      <c r="AN7" s="83"/>
      <c r="AO7" s="70">
        <f>IF(Monitoring_new!AO7="","",IF(Monitoring_new!AO7=Monitoring_new!$H7,Monitoring_new!$R7,IF(Monitoring_new!AO7=Monitoring_new!$J7,Monitoring_new!$S7,IF(Monitoring_new!AO7=Monitoring_new!$L7,Monitoring_new!$T7,IF(Monitoring_new!AO7=Monitoring_new!$N7,Monitoring_new!$U7,IF(Monitoring_new!AO7=Monitoring_new!$P7,Monitoring_new!$V7,"ERROR"))))))</f>
        <v>0.5</v>
      </c>
      <c r="AP7" s="83"/>
      <c r="AQ7" s="70">
        <f>IF(Monitoring_new!AQ7="","",IF(Monitoring_new!AQ7=Monitoring_new!$H7,Monitoring_new!$R7,IF(Monitoring_new!AQ7=Monitoring_new!$J7,Monitoring_new!$S7,IF(Monitoring_new!AQ7=Monitoring_new!$L7,Monitoring_new!$T7,IF(Monitoring_new!AQ7=Monitoring_new!$N7,Monitoring_new!$U7,IF(Monitoring_new!AQ7=Monitoring_new!$P7,Monitoring_new!$V7,"ERROR"))))))</f>
        <v>0.5</v>
      </c>
      <c r="AR7" s="90"/>
      <c r="AS7" s="70">
        <f>IF(Monitoring_new!AS7="","",IF(Monitoring_new!AS7=Monitoring_new!$H7,Monitoring_new!$R7,IF(Monitoring_new!AS7=Monitoring_new!$J7,Monitoring_new!$S7,IF(Monitoring_new!AS7=Monitoring_new!$L7,Monitoring_new!$T7,IF(Monitoring_new!AS7=Monitoring_new!$N7,Monitoring_new!$U7,IF(Monitoring_new!AS7=Monitoring_new!$P7,Monitoring_new!$V7,"ERROR"))))))</f>
        <v>0.5</v>
      </c>
      <c r="AT7" s="77"/>
      <c r="AU7" s="70">
        <f>IF(Monitoring_new!AU7="","",IF(Monitoring_new!AU7=Monitoring_new!$H7,Monitoring_new!$R7,IF(Monitoring_new!AU7=Monitoring_new!$J7,Monitoring_new!$S7,IF(Monitoring_new!AU7=Monitoring_new!$L7,Monitoring_new!$T7,IF(Monitoring_new!AU7=Monitoring_new!$N7,Monitoring_new!$U7,IF(Monitoring_new!AU7=Monitoring_new!$P7,Monitoring_new!$V7,"ERROR"))))))</f>
        <v>0.5</v>
      </c>
      <c r="AV7" s="77"/>
      <c r="AW7" s="70">
        <f>IF(Monitoring_new!AW7="","",IF(Monitoring_new!AW7=Monitoring_new!$H7,Monitoring_new!$R7,IF(Monitoring_new!AW7=Monitoring_new!$J7,Monitoring_new!$S7,IF(Monitoring_new!AW7=Monitoring_new!$L7,Monitoring_new!$T7,IF(Monitoring_new!AW7=Monitoring_new!$N7,Monitoring_new!$U7,IF(Monitoring_new!AW7=Monitoring_new!$P7,Monitoring_new!$V7,"ERROR"))))))</f>
        <v>0.5</v>
      </c>
      <c r="AX7" s="77"/>
      <c r="AY7" s="70">
        <f>IF(Monitoring_new!AY7="","",IF(Monitoring_new!AY7=Monitoring_new!$H7,Monitoring_new!$R7,IF(Monitoring_new!AY7=Monitoring_new!$J7,Monitoring_new!$S7,IF(Monitoring_new!AY7=Monitoring_new!$L7,Monitoring_new!$T7,IF(Monitoring_new!AY7=Monitoring_new!$N7,Monitoring_new!$U7,IF(Monitoring_new!AY7=Monitoring_new!$P7,Monitoring_new!$V7,"ERROR"))))))</f>
        <v>0.5</v>
      </c>
      <c r="AZ7" s="76"/>
      <c r="BA7" s="70">
        <f>IF(Monitoring_new!BA7="","",IF(Monitoring_new!BA7=Monitoring_new!$H7,Monitoring_new!$R7,IF(Monitoring_new!BA7=Monitoring_new!$J7,Monitoring_new!$S7,IF(Monitoring_new!BA7=Monitoring_new!$L7,Monitoring_new!$T7,IF(Monitoring_new!BA7=Monitoring_new!$N7,Monitoring_new!$U7,IF(Monitoring_new!BA7=Monitoring_new!$P7,Monitoring_new!$V7,"ERROR"))))))</f>
        <v>0.5</v>
      </c>
      <c r="BB7" s="76"/>
      <c r="BC7" s="70">
        <f>IF(Monitoring_new!BC7="","",IF(Monitoring_new!BC7=Monitoring_new!$H7,Monitoring_new!$R7,IF(Monitoring_new!BC7=Monitoring_new!$J7,Monitoring_new!$S7,IF(Monitoring_new!BC7=Monitoring_new!$L7,Monitoring_new!$T7,IF(Monitoring_new!BC7=Monitoring_new!$N7,Monitoring_new!$U7,IF(Monitoring_new!BC7=Monitoring_new!$P7,Monitoring_new!$V7,"ERROR"))))))</f>
        <v>0.5</v>
      </c>
      <c r="BD7" s="76"/>
      <c r="BE7" s="70">
        <f>IF(Monitoring_new!BE7="","",IF(Monitoring_new!BE7=Monitoring_new!$H7,Monitoring_new!$R7,IF(Monitoring_new!BE7=Monitoring_new!$J7,Monitoring_new!$S7,IF(Monitoring_new!BE7=Monitoring_new!$L7,Monitoring_new!$T7,IF(Monitoring_new!BE7=Monitoring_new!$N7,Monitoring_new!$U7,IF(Monitoring_new!BE7=Monitoring_new!$P7,Monitoring_new!$V7,"ERROR"))))))</f>
        <v>0.5</v>
      </c>
      <c r="BF7" s="76"/>
      <c r="BG7" s="70">
        <f>IF(Monitoring_new!BG7="","",IF(Monitoring_new!BG7=Monitoring_new!$H7,Monitoring_new!$R7,IF(Monitoring_new!BG7=Monitoring_new!$J7,Monitoring_new!$S7,IF(Monitoring_new!BG7=Monitoring_new!$L7,Monitoring_new!$T7,IF(Monitoring_new!BG7=Monitoring_new!$N7,Monitoring_new!$U7,IF(Monitoring_new!BG7=Monitoring_new!$P7,Monitoring_new!$V7,"ERROR"))))))</f>
        <v>0.5</v>
      </c>
      <c r="BH7" s="77"/>
      <c r="BI7" s="70">
        <f>IF(Monitoring_new!BI7="","",IF(Monitoring_new!BI7=Monitoring_new!$H7,Monitoring_new!$R7,IF(Monitoring_new!BI7=Monitoring_new!$J7,Monitoring_new!$S7,IF(Monitoring_new!BI7=Monitoring_new!$L7,Monitoring_new!$T7,IF(Monitoring_new!BI7=Monitoring_new!$N7,Monitoring_new!$U7,IF(Monitoring_new!BI7=Monitoring_new!$P7,Monitoring_new!$V7,"ERROR"))))))</f>
        <v>1</v>
      </c>
      <c r="BJ7" s="76"/>
      <c r="BK7" s="70">
        <f>IF(Monitoring_new!BK7="","",IF(Monitoring_new!BK7=Monitoring_new!$H7,Monitoring_new!$R7,IF(Monitoring_new!BK7=Monitoring_new!$J7,Monitoring_new!$S7,IF(Monitoring_new!BK7=Monitoring_new!$L7,Monitoring_new!$T7,IF(Monitoring_new!BK7=Monitoring_new!$N7,Monitoring_new!$U7,IF(Monitoring_new!BK7=Monitoring_new!$P7,Monitoring_new!$V7,"ERROR"))))))</f>
        <v>0.5</v>
      </c>
      <c r="BL7" s="76"/>
      <c r="BM7" s="70">
        <f>IF(Monitoring_new!BM7="","",IF(Monitoring_new!BM7=Monitoring_new!$H7,Monitoring_new!$R7,IF(Monitoring_new!BM7=Monitoring_new!$J7,Monitoring_new!$S7,IF(Monitoring_new!BM7=Monitoring_new!$L7,Monitoring_new!$T7,IF(Monitoring_new!BM7=Monitoring_new!$N7,Monitoring_new!$U7,IF(Monitoring_new!BM7=Monitoring_new!$P7,Monitoring_new!$V7,"ERROR"))))))</f>
        <v>0.5</v>
      </c>
      <c r="BN7" s="76"/>
      <c r="BO7" s="70">
        <f>IF(Monitoring_new!BO7="","",IF(Monitoring_new!BO7=Monitoring_new!$H7,Monitoring_new!$R7,IF(Monitoring_new!BO7=Monitoring_new!$J7,Monitoring_new!$S7,IF(Monitoring_new!BO7=Monitoring_new!$L7,Monitoring_new!$T7,IF(Monitoring_new!BO7=Monitoring_new!$N7,Monitoring_new!$U7,IF(Monitoring_new!BO7=Monitoring_new!$P7,Monitoring_new!$V7,"ERROR"))))))</f>
        <v>0.5</v>
      </c>
      <c r="BP7" s="90"/>
      <c r="BQ7" s="70">
        <f>IF(Monitoring_new!BQ7="","",IF(Monitoring_new!BQ7=Monitoring_new!$H7,Monitoring_new!$R7,IF(Monitoring_new!BQ7=Monitoring_new!$J7,Monitoring_new!$S7,IF(Monitoring_new!BQ7=Monitoring_new!$L7,Monitoring_new!$T7,IF(Monitoring_new!BQ7=Monitoring_new!$N7,Monitoring_new!$U7,IF(Monitoring_new!BQ7=Monitoring_new!$P7,Monitoring_new!$V7,"ERROR"))))))</f>
        <v>1</v>
      </c>
      <c r="BR7" s="76"/>
      <c r="BS7" s="70">
        <f>IF(Monitoring_new!BS7="","",IF(Monitoring_new!BS7=Monitoring_new!$H7,Monitoring_new!$R7,IF(Monitoring_new!BS7=Monitoring_new!$J7,Monitoring_new!$S7,IF(Monitoring_new!BS7=Monitoring_new!$L7,Monitoring_new!$T7,IF(Monitoring_new!BS7=Monitoring_new!$N7,Monitoring_new!$U7,IF(Monitoring_new!BS7=Monitoring_new!$P7,Monitoring_new!$V7,"ERROR"))))))</f>
        <v>0.5</v>
      </c>
      <c r="BT7" s="77"/>
      <c r="BU7" s="70">
        <f>IF(Monitoring_new!BU7="","",IF(Monitoring_new!BU7=Monitoring_new!$H7,Monitoring_new!$R7,IF(Monitoring_new!BU7=Monitoring_new!$J7,Monitoring_new!$S7,IF(Monitoring_new!BU7=Monitoring_new!$L7,Monitoring_new!$T7,IF(Monitoring_new!BU7=Monitoring_new!$N7,Monitoring_new!$U7,IF(Monitoring_new!BU7=Monitoring_new!$P7,Monitoring_new!$V7,"ERROR"))))))</f>
        <v>0.5</v>
      </c>
      <c r="BV7" s="76"/>
      <c r="BW7" s="70">
        <f>IF(Monitoring_new!BW7="","",IF(Monitoring_new!BW7=Monitoring_new!$H7,Monitoring_new!$R7,IF(Monitoring_new!BW7=Monitoring_new!$J7,Monitoring_new!$S7,IF(Monitoring_new!BW7=Monitoring_new!$L7,Monitoring_new!$T7,IF(Monitoring_new!BW7=Monitoring_new!$N7,Monitoring_new!$U7,IF(Monitoring_new!BW7=Monitoring_new!$P7,Monitoring_new!$V7,"ERROR"))))))</f>
        <v>0</v>
      </c>
      <c r="BX7" s="76"/>
      <c r="BY7" s="70">
        <f>IF(Monitoring_new!BY7="","",IF(Monitoring_new!BY7=Monitoring_new!$H7,Monitoring_new!$R7,IF(Monitoring_new!BY7=Monitoring_new!$J7,Monitoring_new!$S7,IF(Monitoring_new!BY7=Monitoring_new!$L7,Monitoring_new!$T7,IF(Monitoring_new!BY7=Monitoring_new!$N7,Monitoring_new!$U7,IF(Monitoring_new!BY7=Monitoring_new!$P7,Monitoring_new!$V7,"ERROR"))))))</f>
        <v>0.5</v>
      </c>
      <c r="BZ7" s="76"/>
      <c r="CA7" s="70">
        <f>IF(Monitoring_new!CA7="","",IF(Monitoring_new!CA7=Monitoring_new!$H7,Monitoring_new!$R7,IF(Monitoring_new!CA7=Monitoring_new!$J7,Monitoring_new!$S7,IF(Monitoring_new!CA7=Monitoring_new!$L7,Monitoring_new!$T7,IF(Monitoring_new!CA7=Monitoring_new!$N7,Monitoring_new!$U7,IF(Monitoring_new!CA7=Monitoring_new!$P7,Monitoring_new!$V7,"ERROR"))))))</f>
        <v>0.5</v>
      </c>
      <c r="CB7" s="76"/>
      <c r="CC7" s="70">
        <f>IF(Monitoring_new!CC7="","",IF(Monitoring_new!CC7=Monitoring_new!$H7,Monitoring_new!$R7,IF(Monitoring_new!CC7=Monitoring_new!$J7,Monitoring_new!$S7,IF(Monitoring_new!CC7=Monitoring_new!$L7,Monitoring_new!$T7,IF(Monitoring_new!CC7=Monitoring_new!$N7,Monitoring_new!$U7,IF(Monitoring_new!CC7=Monitoring_new!$P7,Monitoring_new!$V7,"ERROR"))))))</f>
        <v>0.5</v>
      </c>
      <c r="CD7" s="35"/>
      <c r="CE7" s="70">
        <f>IF(Monitoring_new!CE7="","",IF(Monitoring_new!CE7=Monitoring_new!$H7,Monitoring_new!$R7,IF(Monitoring_new!CE7=Monitoring_new!$J7,Monitoring_new!$S7,IF(Monitoring_new!CE7=Monitoring_new!$L7,Monitoring_new!$T7,IF(Monitoring_new!CE7=Monitoring_new!$N7,Monitoring_new!$U7,IF(Monitoring_new!CE7=Monitoring_new!$P7,Monitoring_new!$V7,"ERROR"))))))</f>
        <v>1</v>
      </c>
      <c r="CF7" s="90"/>
      <c r="CG7" s="70">
        <f>IF(Monitoring_new!CG7="","",IF(Monitoring_new!CG7=Monitoring_new!$H7,Monitoring_new!$R7,IF(Monitoring_new!CG7=Monitoring_new!$J7,Monitoring_new!$S7,IF(Monitoring_new!CG7=Monitoring_new!$L7,Monitoring_new!$T7,IF(Monitoring_new!CG7=Monitoring_new!$N7,Monitoring_new!$U7,IF(Monitoring_new!CG7=Monitoring_new!$P7,Monitoring_new!$V7,"ERROR"))))))</f>
        <v>0.5</v>
      </c>
      <c r="CH7" s="77"/>
      <c r="CI7" s="70">
        <f>IF(Monitoring_new!CI7="","",IF(Monitoring_new!CI7=Monitoring_new!$H7,Monitoring_new!$R7,IF(Monitoring_new!CI7=Monitoring_new!$J7,Monitoring_new!$S7,IF(Monitoring_new!CI7=Monitoring_new!$L7,Monitoring_new!$T7,IF(Monitoring_new!CI7=Monitoring_new!$N7,Monitoring_new!$U7,IF(Monitoring_new!CI7=Monitoring_new!$P7,Monitoring_new!$V7,"ERROR"))))))</f>
        <v>0.5</v>
      </c>
      <c r="CJ7" s="77"/>
      <c r="CK7" s="70">
        <f>IF(Monitoring_new!CK7="","",IF(Monitoring_new!CK7=Monitoring_new!$H7,Monitoring_new!$R7,IF(Monitoring_new!CK7=Monitoring_new!$J7,Monitoring_new!$S7,IF(Monitoring_new!CK7=Monitoring_new!$L7,Monitoring_new!$T7,IF(Monitoring_new!CK7=Monitoring_new!$N7,Monitoring_new!$U7,IF(Monitoring_new!CK7=Monitoring_new!$P7,Monitoring_new!$V7,"ERROR"))))))</f>
        <v>0</v>
      </c>
      <c r="CL7" s="77"/>
      <c r="CM7" s="70">
        <f>IF(Monitoring_new!CM7="","",IF(Monitoring_new!CM7=Monitoring_new!$H7,Monitoring_new!$R7,IF(Monitoring_new!CM7=Monitoring_new!$J7,Monitoring_new!$S7,IF(Monitoring_new!CM7=Monitoring_new!$L7,Monitoring_new!$T7,IF(Monitoring_new!CM7=Monitoring_new!$N7,Monitoring_new!$U7,IF(Monitoring_new!CM7=Monitoring_new!$P7,Monitoring_new!$V7,"ERROR"))))))</f>
        <v>1</v>
      </c>
      <c r="CN7" s="76"/>
      <c r="CO7" s="70">
        <f>IF(Monitoring_new!CO7="","",IF(Monitoring_new!CO7=Monitoring_new!$H7,Monitoring_new!$R7,IF(Monitoring_new!CO7=Monitoring_new!$J7,Monitoring_new!$S7,IF(Monitoring_new!CO7=Monitoring_new!$L7,Monitoring_new!$T7,IF(Monitoring_new!CO7=Monitoring_new!$N7,Monitoring_new!$U7,IF(Monitoring_new!CO7=Monitoring_new!$P7,Monitoring_new!$V7,"ERROR"))))))</f>
        <v>0.5</v>
      </c>
      <c r="CP7" s="77"/>
      <c r="CQ7" s="70">
        <f>IF(Monitoring_new!CQ7="","",IF(Monitoring_new!CQ7=Monitoring_new!$H7,Monitoring_new!$R7,IF(Monitoring_new!CQ7=Monitoring_new!$J7,Monitoring_new!$S7,IF(Monitoring_new!CQ7=Monitoring_new!$L7,Monitoring_new!$T7,IF(Monitoring_new!CQ7=Monitoring_new!$N7,Monitoring_new!$U7,IF(Monitoring_new!CQ7=Monitoring_new!$P7,Monitoring_new!$V7,"ERROR"))))))</f>
        <v>0</v>
      </c>
      <c r="CR7" s="77"/>
      <c r="CS7" s="70">
        <f>IF(Monitoring_new!CS7="","",IF(Monitoring_new!CS7=Monitoring_new!$H7,Monitoring_new!$R7,IF(Monitoring_new!CS7=Monitoring_new!$J7,Monitoring_new!$S7,IF(Monitoring_new!CS7=Monitoring_new!$L7,Monitoring_new!$T7,IF(Monitoring_new!CS7=Monitoring_new!$N7,Monitoring_new!$U7,IF(Monitoring_new!CS7=Monitoring_new!$P7,Monitoring_new!$V7,"ERROR"))))))</f>
        <v>0.5</v>
      </c>
      <c r="CT7" s="76"/>
      <c r="CU7" s="70">
        <f>IF(Monitoring_new!CU7="","",IF(Monitoring_new!CU7=Monitoring_new!$H7,Monitoring_new!$R7,IF(Monitoring_new!CU7=Monitoring_new!$J7,Monitoring_new!$S7,IF(Monitoring_new!CU7=Monitoring_new!$L7,Monitoring_new!$T7,IF(Monitoring_new!CU7=Monitoring_new!$N7,Monitoring_new!$U7,IF(Monitoring_new!CU7=Monitoring_new!$P7,Monitoring_new!$V7,"ERROR"))))))</f>
        <v>0</v>
      </c>
      <c r="CV7" s="76"/>
      <c r="CW7" s="70">
        <f>IF(Monitoring_new!CW7="","",IF(Monitoring_new!CW7=Monitoring_new!$H7,Monitoring_new!$R7,IF(Monitoring_new!CW7=Monitoring_new!$J7,Monitoring_new!$S7,IF(Monitoring_new!CW7=Monitoring_new!$L7,Monitoring_new!$T7,IF(Monitoring_new!CW7=Monitoring_new!$N7,Monitoring_new!$U7,IF(Monitoring_new!CW7=Monitoring_new!$P7,Monitoring_new!$V7,"ERROR"))))))</f>
        <v>0.5</v>
      </c>
      <c r="CX7" s="76"/>
      <c r="CY7" s="70">
        <f>IF(Monitoring_new!CY7="","",IF(Monitoring_new!CY7=Monitoring_new!$H7,Monitoring_new!$R7,IF(Monitoring_new!CY7=Monitoring_new!$J7,Monitoring_new!$S7,IF(Monitoring_new!CY7=Monitoring_new!$L7,Monitoring_new!$T7,IF(Monitoring_new!CY7=Monitoring_new!$N7,Monitoring_new!$U7,IF(Monitoring_new!CY7=Monitoring_new!$P7,Monitoring_new!$V7,"ERROR"))))))</f>
        <v>0.5</v>
      </c>
      <c r="CZ7" s="76"/>
      <c r="DA7" s="70">
        <f>IF(Monitoring_new!DA7="","",IF(Monitoring_new!DA7=Monitoring_new!$H7,Monitoring_new!$R7,IF(Monitoring_new!DA7=Monitoring_new!$J7,Monitoring_new!$S7,IF(Monitoring_new!DA7=Monitoring_new!$L7,Monitoring_new!$T7,IF(Monitoring_new!DA7=Monitoring_new!$N7,Monitoring_new!$U7,IF(Monitoring_new!DA7=Monitoring_new!$P7,Monitoring_new!$V7,"ERROR"))))))</f>
        <v>0.5</v>
      </c>
      <c r="DB7" s="125"/>
      <c r="DC7" s="70">
        <f>IF(Monitoring_new!DC7="","",IF(Monitoring_new!DC7=Monitoring_new!$H7,Monitoring_new!$R7,IF(Monitoring_new!DC7=Monitoring_new!$J7,Monitoring_new!$S7,IF(Monitoring_new!DC7=Monitoring_new!$L7,Monitoring_new!$T7,IF(Monitoring_new!DC7=Monitoring_new!$N7,Monitoring_new!$U7,IF(Monitoring_new!DC7=Monitoring_new!$P7,Monitoring_new!$V7,"ERROR"))))))</f>
        <v>0.5</v>
      </c>
      <c r="DD7" s="77"/>
      <c r="DE7" s="70">
        <f>IF(Monitoring_new!DE7="","",IF(Monitoring_new!DE7=Monitoring_new!$H7,Monitoring_new!$R7,IF(Monitoring_new!DE7=Monitoring_new!$J7,Monitoring_new!$S7,IF(Monitoring_new!DE7=Monitoring_new!$L7,Monitoring_new!$T7,IF(Monitoring_new!DE7=Monitoring_new!$N7,Monitoring_new!$U7,IF(Monitoring_new!DE7=Monitoring_new!$P7,Monitoring_new!$V7,"ERROR"))))))</f>
        <v>0.5</v>
      </c>
      <c r="DF7" s="76"/>
      <c r="DG7" s="70">
        <f>IF(Monitoring_new!DG7="","",IF(Monitoring_new!DG7=Monitoring_new!$H7,Monitoring_new!$R7,IF(Monitoring_new!DG7=Monitoring_new!$J7,Monitoring_new!$S7,IF(Monitoring_new!DG7=Monitoring_new!$L7,Monitoring_new!$T7,IF(Monitoring_new!DG7=Monitoring_new!$N7,Monitoring_new!$U7,IF(Monitoring_new!DG7=Monitoring_new!$P7,Monitoring_new!$V7,"ERROR"))))))</f>
        <v>0</v>
      </c>
      <c r="DH7" s="77"/>
      <c r="DI7" s="70">
        <f>IF(Monitoring_new!DI7="","",IF(Monitoring_new!DI7=Monitoring_new!$H7,Monitoring_new!$R7,IF(Monitoring_new!DI7=Monitoring_new!$J7,Monitoring_new!$S7,IF(Monitoring_new!DI7=Monitoring_new!$L7,Monitoring_new!$T7,IF(Monitoring_new!DI7=Monitoring_new!$N7,Monitoring_new!$U7,IF(Monitoring_new!DI7=Monitoring_new!$P7,Monitoring_new!$V7,"ERROR"))))))</f>
        <v>0.5</v>
      </c>
      <c r="DJ7" s="76"/>
      <c r="DK7" s="70">
        <f>IF(Monitoring_new!DK7="","",IF(Monitoring_new!DK7=Monitoring_new!$H7,Monitoring_new!$R7,IF(Monitoring_new!DK7=Monitoring_new!$J7,Monitoring_new!$S7,IF(Monitoring_new!DK7=Monitoring_new!$L7,Monitoring_new!$T7,IF(Monitoring_new!DK7=Monitoring_new!$N7,Monitoring_new!$U7,IF(Monitoring_new!DK7=Monitoring_new!$P7,Monitoring_new!$V7,"ERROR"))))))</f>
        <v>0.5</v>
      </c>
      <c r="DL7" s="76"/>
      <c r="DM7" s="70">
        <f>IF(Monitoring_new!DM7="","",IF(Monitoring_new!DM7=Monitoring_new!$H7,Monitoring_new!$R7,IF(Monitoring_new!DM7=Monitoring_new!$J7,Monitoring_new!$S7,IF(Monitoring_new!DM7=Monitoring_new!$L7,Monitoring_new!$T7,IF(Monitoring_new!DM7=Monitoring_new!$N7,Monitoring_new!$U7,IF(Monitoring_new!DM7=Monitoring_new!$P7,Monitoring_new!$V7,"ERROR"))))))</f>
        <v>1</v>
      </c>
      <c r="DN7" s="76"/>
      <c r="DO7" s="70">
        <f>IF(Monitoring_new!DO7="","",IF(Monitoring_new!DO7=Monitoring_new!$H7,Monitoring_new!$R7,IF(Monitoring_new!DO7=Monitoring_new!$J7,Monitoring_new!$S7,IF(Monitoring_new!DO7=Monitoring_new!$L7,Monitoring_new!$T7,IF(Monitoring_new!DO7=Monitoring_new!$N7,Monitoring_new!$U7,IF(Monitoring_new!DO7=Monitoring_new!$P7,Monitoring_new!$V7,"ERROR"))))))</f>
        <v>0.5</v>
      </c>
      <c r="DP7" s="76"/>
      <c r="DQ7" s="70">
        <f>IF(Monitoring_new!DQ7="","",IF(Monitoring_new!DQ7=Monitoring_new!$H7,Monitoring_new!$R7,IF(Monitoring_new!DQ7=Monitoring_new!$J7,Monitoring_new!$S7,IF(Monitoring_new!DQ7=Monitoring_new!$L7,Monitoring_new!$T7,IF(Monitoring_new!DQ7=Monitoring_new!$N7,Monitoring_new!$U7,IF(Monitoring_new!DQ7=Monitoring_new!$P7,Monitoring_new!$V7,"ERROR"))))))</f>
        <v>0.5</v>
      </c>
      <c r="DR7" s="76"/>
      <c r="DS7" s="70">
        <f>IF(Monitoring_new!DS7="","",IF(Monitoring_new!DS7=Monitoring_new!$H7,Monitoring_new!$R7,IF(Monitoring_new!DS7=Monitoring_new!$J7,Monitoring_new!$S7,IF(Monitoring_new!DS7=Monitoring_new!$L7,Monitoring_new!$T7,IF(Monitoring_new!DS7=Monitoring_new!$N7,Monitoring_new!$U7,IF(Monitoring_new!DS7=Monitoring_new!$P7,Monitoring_new!$V7,"ERROR"))))))</f>
        <v>0.5</v>
      </c>
      <c r="DT7" s="76"/>
      <c r="DU7" s="70">
        <f>IF(Monitoring_new!DU7="","",IF(Monitoring_new!DU7=Monitoring_new!$H7,Monitoring_new!$R7,IF(Monitoring_new!DU7=Monitoring_new!$J7,Monitoring_new!$S7,IF(Monitoring_new!DU7=Monitoring_new!$L7,Monitoring_new!$T7,IF(Monitoring_new!DU7=Monitoring_new!$N7,Monitoring_new!$U7,IF(Monitoring_new!DU7=Monitoring_new!$P7,Monitoring_new!$V7,"ERROR"))))))</f>
        <v>0</v>
      </c>
      <c r="DV7" s="76"/>
      <c r="DW7" s="70">
        <f>IF(Monitoring_new!DW7="","",IF(Monitoring_new!DW7=Monitoring_new!$H7,Monitoring_new!$R7,IF(Monitoring_new!DW7=Monitoring_new!$J7,Monitoring_new!$S7,IF(Monitoring_new!DW7=Monitoring_new!$L7,Monitoring_new!$T7,IF(Monitoring_new!DW7=Monitoring_new!$N7,Monitoring_new!$U7,IF(Monitoring_new!DW7=Monitoring_new!$P7,Monitoring_new!$V7,"ERROR"))))))</f>
        <v>0.5</v>
      </c>
      <c r="DX7" s="76"/>
      <c r="DY7" s="70">
        <f>IF(Monitoring_new!DY7="","",IF(Monitoring_new!DY7=Monitoring_new!$H7,Monitoring_new!$R7,IF(Monitoring_new!DY7=Monitoring_new!$J7,Monitoring_new!$S7,IF(Monitoring_new!DY7=Monitoring_new!$L7,Monitoring_new!$T7,IF(Monitoring_new!DY7=Monitoring_new!$N7,Monitoring_new!$U7,IF(Monitoring_new!DY7=Monitoring_new!$P7,Monitoring_new!$V7,"ERROR"))))))</f>
        <v>0.5</v>
      </c>
      <c r="DZ7" s="76"/>
      <c r="EA7" s="70">
        <f>IF(Monitoring_new!EA7="","",IF(Monitoring_new!EA7=Monitoring_new!$H7,Monitoring_new!$R7,IF(Monitoring_new!EA7=Monitoring_new!$J7,Monitoring_new!$S7,IF(Monitoring_new!EA7=Monitoring_new!$L7,Monitoring_new!$T7,IF(Monitoring_new!EA7=Monitoring_new!$N7,Monitoring_new!$U7,IF(Monitoring_new!EA7=Monitoring_new!$P7,Monitoring_new!$V7,"ERROR"))))))</f>
        <v>1</v>
      </c>
      <c r="EB7" s="76"/>
      <c r="EC7" s="70">
        <f>IF(Monitoring_new!EC7="","",IF(Monitoring_new!EC7=Monitoring_new!$H7,Monitoring_new!$R7,IF(Monitoring_new!EC7=Monitoring_new!$J7,Monitoring_new!$S7,IF(Monitoring_new!EC7=Monitoring_new!$L7,Monitoring_new!$T7,IF(Monitoring_new!EC7=Monitoring_new!$N7,Monitoring_new!$U7,IF(Monitoring_new!EC7=Monitoring_new!$P7,Monitoring_new!$V7,"ERROR"))))))</f>
        <v>0</v>
      </c>
      <c r="ED7" s="76"/>
      <c r="EE7" s="70">
        <f>IF(Monitoring_new!EE7="","",IF(Monitoring_new!EE7=Monitoring_new!$H7,Monitoring_new!$R7,IF(Monitoring_new!EE7=Monitoring_new!$J7,Monitoring_new!$S7,IF(Monitoring_new!EE7=Monitoring_new!$L7,Monitoring_new!$T7,IF(Monitoring_new!EE7=Monitoring_new!$N7,Monitoring_new!$U7,IF(Monitoring_new!EE7=Monitoring_new!$P7,Monitoring_new!$V7,"ERROR"))))))</f>
        <v>1</v>
      </c>
      <c r="EF7" s="76"/>
      <c r="EG7" s="70">
        <f>IF(Monitoring_new!EG7="","",IF(Monitoring_new!EG7=Monitoring_new!$H7,Monitoring_new!$R7,IF(Monitoring_new!EG7=Monitoring_new!$J7,Monitoring_new!$S7,IF(Monitoring_new!EG7=Monitoring_new!$L7,Monitoring_new!$T7,IF(Monitoring_new!EG7=Monitoring_new!$N7,Monitoring_new!$U7,IF(Monitoring_new!EG7=Monitoring_new!$P7,Monitoring_new!$V7,"ERROR"))))))</f>
        <v>0.5</v>
      </c>
      <c r="EH7" s="76"/>
      <c r="EI7" s="70">
        <f>IF(Monitoring_new!EI7="","",IF(Monitoring_new!EI7=Monitoring_new!$H7,Monitoring_new!$R7,IF(Monitoring_new!EI7=Monitoring_new!$J7,Monitoring_new!$S7,IF(Monitoring_new!EI7=Monitoring_new!$L7,Monitoring_new!$T7,IF(Monitoring_new!EI7=Monitoring_new!$N7,Monitoring_new!$U7,IF(Monitoring_new!EI7=Monitoring_new!$P7,Monitoring_new!$V7,"ERROR"))))))</f>
        <v>0</v>
      </c>
      <c r="EJ7" s="76"/>
      <c r="EK7" s="70">
        <f>IF(Monitoring_new!EK7="","",IF(Monitoring_new!EK7=Monitoring_new!$H7,Monitoring_new!$R7,IF(Monitoring_new!EK7=Monitoring_new!$J7,Monitoring_new!$S7,IF(Monitoring_new!EK7=Monitoring_new!$L7,Monitoring_new!$T7,IF(Monitoring_new!EK7=Monitoring_new!$N7,Monitoring_new!$U7,IF(Monitoring_new!EK7=Monitoring_new!$P7,Monitoring_new!$V7,"ERROR"))))))</f>
        <v>0</v>
      </c>
      <c r="EL7" s="76"/>
      <c r="EM7" s="70">
        <f>IF(Monitoring_new!EM7="","",IF(Monitoring_new!EM7=Monitoring_new!$H7,Monitoring_new!$R7,IF(Monitoring_new!EM7=Monitoring_new!$J7,Monitoring_new!$S7,IF(Monitoring_new!EM7=Monitoring_new!$L7,Monitoring_new!$T7,IF(Monitoring_new!EM7=Monitoring_new!$N7,Monitoring_new!$U7,IF(Monitoring_new!EM7=Monitoring_new!$P7,Monitoring_new!$V7,"ERROR"))))))</f>
        <v>0</v>
      </c>
      <c r="EN7" s="76"/>
      <c r="EO7" s="70">
        <f>IF(Monitoring_new!EO7="","",IF(Monitoring_new!EO7=Monitoring_new!$H7,Monitoring_new!$R7,IF(Monitoring_new!EO7=Monitoring_new!$J7,Monitoring_new!$S7,IF(Monitoring_new!EO7=Monitoring_new!$L7,Monitoring_new!$T7,IF(Monitoring_new!EO7=Monitoring_new!$N7,Monitoring_new!$U7,IF(Monitoring_new!EO7=Monitoring_new!$P7,Monitoring_new!$V7,"ERROR"))))))</f>
        <v>0</v>
      </c>
      <c r="EP7" s="76"/>
      <c r="EQ7" s="70">
        <f>IF(Monitoring_new!EQ7="","",IF(Monitoring_new!EQ7=Monitoring_new!$H7,Monitoring_new!$R7,IF(Monitoring_new!EQ7=Monitoring_new!$J7,Monitoring_new!$S7,IF(Monitoring_new!EQ7=Monitoring_new!$L7,Monitoring_new!$T7,IF(Monitoring_new!EQ7=Monitoring_new!$N7,Monitoring_new!$U7,IF(Monitoring_new!EQ7=Monitoring_new!$P7,Monitoring_new!$V7,"ERROR"))))))</f>
        <v>0</v>
      </c>
      <c r="ER7" s="76"/>
      <c r="ES7" s="70">
        <f>IF(Monitoring_new!ES7="","",IF(Monitoring_new!ES7=Monitoring_new!$H7,Monitoring_new!$R7,IF(Monitoring_new!ES7=Monitoring_new!$J7,Monitoring_new!$S7,IF(Monitoring_new!ES7=Monitoring_new!$L7,Monitoring_new!$T7,IF(Monitoring_new!ES7=Monitoring_new!$N7,Monitoring_new!$U7,IF(Monitoring_new!ES7=Monitoring_new!$P7,Monitoring_new!$V7,"ERROR"))))))</f>
        <v>0</v>
      </c>
      <c r="ET7" s="76"/>
      <c r="EU7" s="70">
        <f>IF(Monitoring_new!EU7="","",IF(Monitoring_new!EU7=Monitoring_new!$H7,Monitoring_new!$R7,IF(Monitoring_new!EU7=Monitoring_new!$J7,Monitoring_new!$S7,IF(Monitoring_new!EU7=Monitoring_new!$L7,Monitoring_new!$T7,IF(Monitoring_new!EU7=Monitoring_new!$N7,Monitoring_new!$U7,IF(Monitoring_new!EU7=Monitoring_new!$P7,Monitoring_new!$V7,"ERROR"))))))</f>
        <v>0</v>
      </c>
      <c r="EV7" s="76"/>
      <c r="EW7" s="70">
        <f>IF(Monitoring_new!EW7="","",IF(Monitoring_new!EW7=Monitoring_new!$H7,Monitoring_new!$R7,IF(Monitoring_new!EW7=Monitoring_new!$J7,Monitoring_new!$S7,IF(Monitoring_new!EW7=Monitoring_new!$L7,Monitoring_new!$T7,IF(Monitoring_new!EW7=Monitoring_new!$N7,Monitoring_new!$U7,IF(Monitoring_new!EW7=Monitoring_new!$P7,Monitoring_new!$V7,"ERROR"))))))</f>
        <v>0</v>
      </c>
      <c r="EX7" s="76"/>
      <c r="EY7" s="70">
        <f>IF(Monitoring_new!EY7="","",IF(Monitoring_new!EY7=Monitoring_new!$H7,Monitoring_new!$R7,IF(Monitoring_new!EY7=Monitoring_new!$J7,Monitoring_new!$S7,IF(Monitoring_new!EY7=Monitoring_new!$L7,Monitoring_new!$T7,IF(Monitoring_new!EY7=Monitoring_new!$N7,Monitoring_new!$U7,IF(Monitoring_new!EY7=Monitoring_new!$P7,Monitoring_new!$V7,"ERROR"))))))</f>
        <v>0.5</v>
      </c>
      <c r="EZ7" s="76"/>
      <c r="FA7" s="76"/>
      <c r="FB7" s="70" t="str">
        <f>IF(Monitoring_new!FB7="","",IF(Monitoring_new!FB7=Monitoring_new!$H7,Monitoring_new!$R7,IF(Monitoring_new!FB7=Monitoring_new!$J7,Monitoring_new!$S7,IF(Monitoring_new!FB7=Monitoring_new!$L7,Monitoring_new!$T7,IF(Monitoring_new!FB7=Monitoring_new!$N7,Monitoring_new!$U7,IF(Monitoring_new!FB7=Monitoring_new!$P7,Monitoring_new!$V7,"ERROR"))))))</f>
        <v/>
      </c>
      <c r="FC7" s="77"/>
      <c r="FD7" s="70" t="str">
        <f>IF(Monitoring_new!FD7="","",IF(Monitoring_new!FD7=Monitoring_new!$H7,Monitoring_new!$R7,IF(Monitoring_new!FD7=Monitoring_new!$J7,Monitoring_new!$S7,IF(Monitoring_new!FD7=Monitoring_new!$L7,Monitoring_new!$T7,IF(Monitoring_new!FD7=Monitoring_new!$N7,Monitoring_new!$U7,IF(Monitoring_new!FD7=Monitoring_new!$P7,Monitoring_new!$V7,"ERROR"))))))</f>
        <v/>
      </c>
      <c r="FE7" s="76"/>
      <c r="FF7" s="70" t="str">
        <f>IF(Monitoring_new!FF7="","",IF(Monitoring_new!FF7=Monitoring_new!$H7,Monitoring_new!$R7,IF(Monitoring_new!FF7=Monitoring_new!$J7,Monitoring_new!$S7,IF(Monitoring_new!FF7=Monitoring_new!$L7,Monitoring_new!$T7,IF(Monitoring_new!FF7=Monitoring_new!$N7,Monitoring_new!$U7,IF(Monitoring_new!FF7=Monitoring_new!$P7,Monitoring_new!$V7,"ERROR"))))))</f>
        <v/>
      </c>
      <c r="FG7" s="77"/>
    </row>
    <row r="8" spans="1:163" ht="50.1" customHeight="1" x14ac:dyDescent="0.3">
      <c r="A8" s="29" t="s">
        <v>32</v>
      </c>
      <c r="B8" s="4" t="s">
        <v>522</v>
      </c>
      <c r="C8" s="159" t="str">
        <f>VLOOKUP(A8,Quest_eng_2018!A:C,3,FALSE)</f>
        <v>Is there any information on loans/credits contracted by the enterprise in 2019 available on the Web page?</v>
      </c>
      <c r="D8" s="159" t="s">
        <v>317</v>
      </c>
      <c r="E8" s="22" t="s">
        <v>248</v>
      </c>
      <c r="F8" s="22" t="s">
        <v>249</v>
      </c>
      <c r="G8" s="5">
        <v>2</v>
      </c>
      <c r="H8" s="22" t="s">
        <v>21</v>
      </c>
      <c r="I8" s="22" t="s">
        <v>22</v>
      </c>
      <c r="J8" s="22" t="s">
        <v>23</v>
      </c>
      <c r="K8" s="22" t="s">
        <v>24</v>
      </c>
      <c r="L8" s="22" t="s">
        <v>25</v>
      </c>
      <c r="M8" s="22" t="s">
        <v>26</v>
      </c>
      <c r="N8" s="22" t="s">
        <v>255</v>
      </c>
      <c r="O8" s="22" t="s">
        <v>255</v>
      </c>
      <c r="P8" s="22" t="s">
        <v>414</v>
      </c>
      <c r="Q8" s="22" t="s">
        <v>414</v>
      </c>
      <c r="R8" s="5">
        <v>2</v>
      </c>
      <c r="S8" s="22">
        <v>0</v>
      </c>
      <c r="T8" s="5">
        <f t="shared" si="0"/>
        <v>1</v>
      </c>
      <c r="U8" s="22" t="s">
        <v>255</v>
      </c>
      <c r="V8" s="22" t="s">
        <v>414</v>
      </c>
      <c r="W8" s="70">
        <f>IF(Monitoring_new!W8="","",IF(Monitoring_new!W8=Monitoring_new!$H8,Monitoring_new!$R8,IF(Monitoring_new!W8=Monitoring_new!$J8,Monitoring_new!$S8,IF(Monitoring_new!W8=Monitoring_new!$L8,Monitoring_new!$T8,IF(Monitoring_new!W8=Monitoring_new!$N8,Monitoring_new!$U8,IF(Monitoring_new!W8=Monitoring_new!$P8,Monitoring_new!$V8,"ERROR"))))))</f>
        <v>0</v>
      </c>
      <c r="X8" s="36"/>
      <c r="Y8" s="70">
        <f>IF(Monitoring_new!Y8="","",IF(Monitoring_new!Y8=Monitoring_new!$H8,Monitoring_new!$R8,IF(Monitoring_new!Y8=Monitoring_new!$J8,Monitoring_new!$S8,IF(Monitoring_new!Y8=Monitoring_new!$L8,Monitoring_new!$T8,IF(Monitoring_new!Y8=Monitoring_new!$N8,Monitoring_new!$U8,IF(Monitoring_new!Y8=Monitoring_new!$P8,Monitoring_new!$V8,"ERROR"))))))</f>
        <v>0</v>
      </c>
      <c r="Z8" s="90"/>
      <c r="AA8" s="70">
        <f>IF(Monitoring_new!AA8="","",IF(Monitoring_new!AA8=Monitoring_new!$H8,Monitoring_new!$R8,IF(Monitoring_new!AA8=Monitoring_new!$J8,Monitoring_new!$S8,IF(Monitoring_new!AA8=Monitoring_new!$L8,Monitoring_new!$T8,IF(Monitoring_new!AA8=Monitoring_new!$N8,Monitoring_new!$U8,IF(Monitoring_new!AA8=Monitoring_new!$P8,Monitoring_new!$V8,"ERROR"))))))</f>
        <v>1</v>
      </c>
      <c r="AB8" s="76"/>
      <c r="AC8" s="70">
        <f>IF(Monitoring_new!AC8="","",IF(Monitoring_new!AC8=Monitoring_new!$H8,Monitoring_new!$R8,IF(Monitoring_new!AC8=Monitoring_new!$J8,Monitoring_new!$S8,IF(Monitoring_new!AC8=Monitoring_new!$L8,Monitoring_new!$T8,IF(Monitoring_new!AC8=Monitoring_new!$N8,Monitoring_new!$U8,IF(Monitoring_new!AC8=Monitoring_new!$P8,Monitoring_new!$V8,"ERROR"))))))</f>
        <v>0</v>
      </c>
      <c r="AD8" s="76"/>
      <c r="AE8" s="70">
        <f>IF(Monitoring_new!AE8="","",IF(Monitoring_new!AE8=Monitoring_new!$H8,Monitoring_new!$R8,IF(Monitoring_new!AE8=Monitoring_new!$J8,Monitoring_new!$S8,IF(Monitoring_new!AE8=Monitoring_new!$L8,Monitoring_new!$T8,IF(Monitoring_new!AE8=Monitoring_new!$N8,Monitoring_new!$U8,IF(Monitoring_new!AE8=Monitoring_new!$P8,Monitoring_new!$V8,"ERROR"))))))</f>
        <v>0</v>
      </c>
      <c r="AF8" s="77"/>
      <c r="AG8" s="70">
        <f>IF(Monitoring_new!AG8="","",IF(Monitoring_new!AG8=Monitoring_new!$H8,Monitoring_new!$R8,IF(Monitoring_new!AG8=Monitoring_new!$J8,Monitoring_new!$S8,IF(Monitoring_new!AG8=Monitoring_new!$L8,Monitoring_new!$T8,IF(Monitoring_new!AG8=Monitoring_new!$N8,Monitoring_new!$U8,IF(Monitoring_new!AG8=Monitoring_new!$P8,Monitoring_new!$V8,"ERROR"))))))</f>
        <v>0</v>
      </c>
      <c r="AH8" s="76"/>
      <c r="AI8" s="70">
        <f>IF(Monitoring_new!AI8="","",IF(Monitoring_new!AI8=Monitoring_new!$H8,Monitoring_new!$R8,IF(Monitoring_new!AI8=Monitoring_new!$J8,Monitoring_new!$S8,IF(Monitoring_new!AI8=Monitoring_new!$L8,Monitoring_new!$T8,IF(Monitoring_new!AI8=Monitoring_new!$N8,Monitoring_new!$U8,IF(Monitoring_new!AI8=Monitoring_new!$P8,Monitoring_new!$V8,"ERROR"))))))</f>
        <v>0</v>
      </c>
      <c r="AJ8" s="90"/>
      <c r="AK8" s="70">
        <f>IF(Monitoring_new!AK8="","",IF(Monitoring_new!AK8=Monitoring_new!$H8,Monitoring_new!$R8,IF(Monitoring_new!AK8=Monitoring_new!$J8,Monitoring_new!$S8,IF(Monitoring_new!AK8=Monitoring_new!$L8,Monitoring_new!$T8,IF(Monitoring_new!AK8=Monitoring_new!$N8,Monitoring_new!$U8,IF(Monitoring_new!AK8=Monitoring_new!$P8,Monitoring_new!$V8,"ERROR"))))))</f>
        <v>0</v>
      </c>
      <c r="AL8" s="76"/>
      <c r="AM8" s="70">
        <f>IF(Monitoring_new!AM8="","",IF(Monitoring_new!AM8=Monitoring_new!$H8,Monitoring_new!$R8,IF(Monitoring_new!AM8=Monitoring_new!$J8,Monitoring_new!$S8,IF(Monitoring_new!AM8=Monitoring_new!$L8,Monitoring_new!$T8,IF(Monitoring_new!AM8=Monitoring_new!$N8,Monitoring_new!$U8,IF(Monitoring_new!AM8=Monitoring_new!$P8,Monitoring_new!$V8,"ERROR"))))))</f>
        <v>0</v>
      </c>
      <c r="AN8" s="76"/>
      <c r="AO8" s="70">
        <f>IF(Monitoring_new!AO8="","",IF(Monitoring_new!AO8=Monitoring_new!$H8,Monitoring_new!$R8,IF(Monitoring_new!AO8=Monitoring_new!$J8,Monitoring_new!$S8,IF(Monitoring_new!AO8=Monitoring_new!$L8,Monitoring_new!$T8,IF(Monitoring_new!AO8=Monitoring_new!$N8,Monitoring_new!$U8,IF(Monitoring_new!AO8=Monitoring_new!$P8,Monitoring_new!$V8,"ERROR"))))))</f>
        <v>0</v>
      </c>
      <c r="AP8" s="76"/>
      <c r="AQ8" s="70">
        <f>IF(Monitoring_new!AQ8="","",IF(Monitoring_new!AQ8=Monitoring_new!$H8,Monitoring_new!$R8,IF(Monitoring_new!AQ8=Monitoring_new!$J8,Monitoring_new!$S8,IF(Monitoring_new!AQ8=Monitoring_new!$L8,Monitoring_new!$T8,IF(Monitoring_new!AQ8=Monitoring_new!$N8,Monitoring_new!$U8,IF(Monitoring_new!AQ8=Monitoring_new!$P8,Monitoring_new!$V8,"ERROR"))))))</f>
        <v>0</v>
      </c>
      <c r="AR8" s="90"/>
      <c r="AS8" s="70">
        <f>IF(Monitoring_new!AS8="","",IF(Monitoring_new!AS8=Monitoring_new!$H8,Monitoring_new!$R8,IF(Monitoring_new!AS8=Monitoring_new!$J8,Monitoring_new!$S8,IF(Monitoring_new!AS8=Monitoring_new!$L8,Monitoring_new!$T8,IF(Monitoring_new!AS8=Monitoring_new!$N8,Monitoring_new!$U8,IF(Monitoring_new!AS8=Monitoring_new!$P8,Monitoring_new!$V8,"ERROR"))))))</f>
        <v>0</v>
      </c>
      <c r="AT8" s="77"/>
      <c r="AU8" s="70">
        <f>IF(Monitoring_new!AU8="","",IF(Monitoring_new!AU8=Monitoring_new!$H8,Monitoring_new!$R8,IF(Monitoring_new!AU8=Monitoring_new!$J8,Monitoring_new!$S8,IF(Monitoring_new!AU8=Monitoring_new!$L8,Monitoring_new!$T8,IF(Monitoring_new!AU8=Monitoring_new!$N8,Monitoring_new!$U8,IF(Monitoring_new!AU8=Monitoring_new!$P8,Monitoring_new!$V8,"ERROR"))))))</f>
        <v>0</v>
      </c>
      <c r="AV8" s="76"/>
      <c r="AW8" s="70">
        <f>IF(Monitoring_new!AW8="","",IF(Monitoring_new!AW8=Monitoring_new!$H8,Monitoring_new!$R8,IF(Monitoring_new!AW8=Monitoring_new!$J8,Monitoring_new!$S8,IF(Monitoring_new!AW8=Monitoring_new!$L8,Monitoring_new!$T8,IF(Monitoring_new!AW8=Monitoring_new!$N8,Monitoring_new!$U8,IF(Monitoring_new!AW8=Monitoring_new!$P8,Monitoring_new!$V8,"ERROR"))))))</f>
        <v>0</v>
      </c>
      <c r="AX8" s="76"/>
      <c r="AY8" s="70">
        <f>IF(Monitoring_new!AY8="","",IF(Monitoring_new!AY8=Monitoring_new!$H8,Monitoring_new!$R8,IF(Monitoring_new!AY8=Monitoring_new!$J8,Monitoring_new!$S8,IF(Monitoring_new!AY8=Monitoring_new!$L8,Monitoring_new!$T8,IF(Monitoring_new!AY8=Monitoring_new!$N8,Monitoring_new!$U8,IF(Monitoring_new!AY8=Monitoring_new!$P8,Monitoring_new!$V8,"ERROR"))))))</f>
        <v>0</v>
      </c>
      <c r="AZ8" s="76"/>
      <c r="BA8" s="70">
        <f>IF(Monitoring_new!BA8="","",IF(Monitoring_new!BA8=Monitoring_new!$H8,Monitoring_new!$R8,IF(Monitoring_new!BA8=Monitoring_new!$J8,Monitoring_new!$S8,IF(Monitoring_new!BA8=Monitoring_new!$L8,Monitoring_new!$T8,IF(Monitoring_new!BA8=Monitoring_new!$N8,Monitoring_new!$U8,IF(Monitoring_new!BA8=Monitoring_new!$P8,Monitoring_new!$V8,"ERROR"))))))</f>
        <v>0</v>
      </c>
      <c r="BB8" s="76"/>
      <c r="BC8" s="70">
        <f>IF(Monitoring_new!BC8="","",IF(Monitoring_new!BC8=Monitoring_new!$H8,Monitoring_new!$R8,IF(Monitoring_new!BC8=Monitoring_new!$J8,Monitoring_new!$S8,IF(Monitoring_new!BC8=Monitoring_new!$L8,Monitoring_new!$T8,IF(Monitoring_new!BC8=Monitoring_new!$N8,Monitoring_new!$U8,IF(Monitoring_new!BC8=Monitoring_new!$P8,Monitoring_new!$V8,"ERROR"))))))</f>
        <v>0</v>
      </c>
      <c r="BD8" s="76"/>
      <c r="BE8" s="70">
        <f>IF(Monitoring_new!BE8="","",IF(Monitoring_new!BE8=Monitoring_new!$H8,Monitoring_new!$R8,IF(Monitoring_new!BE8=Monitoring_new!$J8,Monitoring_new!$S8,IF(Monitoring_new!BE8=Monitoring_new!$L8,Monitoring_new!$T8,IF(Monitoring_new!BE8=Monitoring_new!$N8,Monitoring_new!$U8,IF(Monitoring_new!BE8=Monitoring_new!$P8,Monitoring_new!$V8,"ERROR"))))))</f>
        <v>0</v>
      </c>
      <c r="BF8" s="77"/>
      <c r="BG8" s="70">
        <f>IF(Monitoring_new!BG8="","",IF(Monitoring_new!BG8=Monitoring_new!$H8,Monitoring_new!$R8,IF(Monitoring_new!BG8=Monitoring_new!$J8,Monitoring_new!$S8,IF(Monitoring_new!BG8=Monitoring_new!$L8,Monitoring_new!$T8,IF(Monitoring_new!BG8=Monitoring_new!$N8,Monitoring_new!$U8,IF(Monitoring_new!BG8=Monitoring_new!$P8,Monitoring_new!$V8,"ERROR"))))))</f>
        <v>0</v>
      </c>
      <c r="BH8" s="90"/>
      <c r="BI8" s="70">
        <f>IF(Monitoring_new!BI8="","",IF(Monitoring_new!BI8=Monitoring_new!$H8,Monitoring_new!$R8,IF(Monitoring_new!BI8=Monitoring_new!$J8,Monitoring_new!$S8,IF(Monitoring_new!BI8=Monitoring_new!$L8,Monitoring_new!$T8,IF(Monitoring_new!BI8=Monitoring_new!$N8,Monitoring_new!$U8,IF(Monitoring_new!BI8=Monitoring_new!$P8,Monitoring_new!$V8,"ERROR"))))))</f>
        <v>0</v>
      </c>
      <c r="BJ8" s="76"/>
      <c r="BK8" s="70">
        <f>IF(Monitoring_new!BK8="","",IF(Monitoring_new!BK8=Monitoring_new!$H8,Monitoring_new!$R8,IF(Monitoring_new!BK8=Monitoring_new!$J8,Monitoring_new!$S8,IF(Monitoring_new!BK8=Monitoring_new!$L8,Monitoring_new!$T8,IF(Monitoring_new!BK8=Monitoring_new!$N8,Monitoring_new!$U8,IF(Monitoring_new!BK8=Monitoring_new!$P8,Monitoring_new!$V8,"ERROR"))))))</f>
        <v>0</v>
      </c>
      <c r="BL8" s="76"/>
      <c r="BM8" s="70">
        <f>IF(Monitoring_new!BM8="","",IF(Monitoring_new!BM8=Monitoring_new!$H8,Monitoring_new!$R8,IF(Monitoring_new!BM8=Monitoring_new!$J8,Monitoring_new!$S8,IF(Monitoring_new!BM8=Monitoring_new!$L8,Monitoring_new!$T8,IF(Monitoring_new!BM8=Monitoring_new!$N8,Monitoring_new!$U8,IF(Monitoring_new!BM8=Monitoring_new!$P8,Monitoring_new!$V8,"ERROR"))))))</f>
        <v>0</v>
      </c>
      <c r="BN8" s="76"/>
      <c r="BO8" s="70">
        <f>IF(Monitoring_new!BO8="","",IF(Monitoring_new!BO8=Monitoring_new!$H8,Monitoring_new!$R8,IF(Monitoring_new!BO8=Monitoring_new!$J8,Monitoring_new!$S8,IF(Monitoring_new!BO8=Monitoring_new!$L8,Monitoring_new!$T8,IF(Monitoring_new!BO8=Monitoring_new!$N8,Monitoring_new!$U8,IF(Monitoring_new!BO8=Monitoring_new!$P8,Monitoring_new!$V8,"ERROR"))))))</f>
        <v>0</v>
      </c>
      <c r="BP8" s="90"/>
      <c r="BQ8" s="70">
        <f>IF(Monitoring_new!BQ8="","",IF(Monitoring_new!BQ8=Monitoring_new!$H8,Monitoring_new!$R8,IF(Monitoring_new!BQ8=Monitoring_new!$J8,Monitoring_new!$S8,IF(Monitoring_new!BQ8=Monitoring_new!$L8,Monitoring_new!$T8,IF(Monitoring_new!BQ8=Monitoring_new!$N8,Monitoring_new!$U8,IF(Monitoring_new!BQ8=Monitoring_new!$P8,Monitoring_new!$V8,"ERROR"))))))</f>
        <v>0</v>
      </c>
      <c r="BR8" s="76"/>
      <c r="BS8" s="70">
        <f>IF(Monitoring_new!BS8="","",IF(Monitoring_new!BS8=Monitoring_new!$H8,Monitoring_new!$R8,IF(Monitoring_new!BS8=Monitoring_new!$J8,Monitoring_new!$S8,IF(Monitoring_new!BS8=Monitoring_new!$L8,Monitoring_new!$T8,IF(Monitoring_new!BS8=Monitoring_new!$N8,Monitoring_new!$U8,IF(Monitoring_new!BS8=Monitoring_new!$P8,Monitoring_new!$V8,"ERROR"))))))</f>
        <v>0</v>
      </c>
      <c r="BT8" s="90"/>
      <c r="BU8" s="70">
        <f>IF(Monitoring_new!BU8="","",IF(Monitoring_new!BU8=Monitoring_new!$H8,Monitoring_new!$R8,IF(Monitoring_new!BU8=Monitoring_new!$J8,Monitoring_new!$S8,IF(Monitoring_new!BU8=Monitoring_new!$L8,Monitoring_new!$T8,IF(Monitoring_new!BU8=Monitoring_new!$N8,Monitoring_new!$U8,IF(Monitoring_new!BU8=Monitoring_new!$P8,Monitoring_new!$V8,"ERROR"))))))</f>
        <v>0</v>
      </c>
      <c r="BV8" s="76"/>
      <c r="BW8" s="70">
        <f>IF(Monitoring_new!BW8="","",IF(Monitoring_new!BW8=Monitoring_new!$H8,Monitoring_new!$R8,IF(Monitoring_new!BW8=Monitoring_new!$J8,Monitoring_new!$S8,IF(Monitoring_new!BW8=Monitoring_new!$L8,Monitoring_new!$T8,IF(Monitoring_new!BW8=Monitoring_new!$N8,Monitoring_new!$U8,IF(Monitoring_new!BW8=Monitoring_new!$P8,Monitoring_new!$V8,"ERROR"))))))</f>
        <v>0</v>
      </c>
      <c r="BX8" s="76"/>
      <c r="BY8" s="70">
        <f>IF(Monitoring_new!BY8="","",IF(Monitoring_new!BY8=Monitoring_new!$H8,Monitoring_new!$R8,IF(Monitoring_new!BY8=Monitoring_new!$J8,Monitoring_new!$S8,IF(Monitoring_new!BY8=Monitoring_new!$L8,Monitoring_new!$T8,IF(Monitoring_new!BY8=Monitoring_new!$N8,Monitoring_new!$U8,IF(Monitoring_new!BY8=Monitoring_new!$P8,Monitoring_new!$V8,"ERROR"))))))</f>
        <v>0</v>
      </c>
      <c r="BZ8" s="76"/>
      <c r="CA8" s="70">
        <f>IF(Monitoring_new!CA8="","",IF(Monitoring_new!CA8=Monitoring_new!$H8,Monitoring_new!$R8,IF(Monitoring_new!CA8=Monitoring_new!$J8,Monitoring_new!$S8,IF(Monitoring_new!CA8=Monitoring_new!$L8,Monitoring_new!$T8,IF(Monitoring_new!CA8=Monitoring_new!$N8,Monitoring_new!$U8,IF(Monitoring_new!CA8=Monitoring_new!$P8,Monitoring_new!$V8,"ERROR"))))))</f>
        <v>0</v>
      </c>
      <c r="CB8" s="76"/>
      <c r="CC8" s="70">
        <f>IF(Monitoring_new!CC8="","",IF(Monitoring_new!CC8=Monitoring_new!$H8,Monitoring_new!$R8,IF(Monitoring_new!CC8=Monitoring_new!$J8,Monitoring_new!$S8,IF(Monitoring_new!CC8=Monitoring_new!$L8,Monitoring_new!$T8,IF(Monitoring_new!CC8=Monitoring_new!$N8,Monitoring_new!$U8,IF(Monitoring_new!CC8=Monitoring_new!$P8,Monitoring_new!$V8,"ERROR"))))))</f>
        <v>0</v>
      </c>
      <c r="CD8" s="90"/>
      <c r="CE8" s="70">
        <f>IF(Monitoring_new!CE8="","",IF(Monitoring_new!CE8=Monitoring_new!$H8,Monitoring_new!$R8,IF(Monitoring_new!CE8=Monitoring_new!$J8,Monitoring_new!$S8,IF(Monitoring_new!CE8=Monitoring_new!$L8,Monitoring_new!$T8,IF(Monitoring_new!CE8=Monitoring_new!$N8,Monitoring_new!$U8,IF(Monitoring_new!CE8=Monitoring_new!$P8,Monitoring_new!$V8,"ERROR"))))))</f>
        <v>2</v>
      </c>
      <c r="CF8" s="90"/>
      <c r="CG8" s="70">
        <f>IF(Monitoring_new!CG8="","",IF(Monitoring_new!CG8=Monitoring_new!$H8,Monitoring_new!$R8,IF(Monitoring_new!CG8=Monitoring_new!$J8,Monitoring_new!$S8,IF(Monitoring_new!CG8=Monitoring_new!$L8,Monitoring_new!$T8,IF(Monitoring_new!CG8=Monitoring_new!$N8,Monitoring_new!$U8,IF(Monitoring_new!CG8=Monitoring_new!$P8,Monitoring_new!$V8,"ERROR"))))))</f>
        <v>0</v>
      </c>
      <c r="CH8" s="76"/>
      <c r="CI8" s="70">
        <f>IF(Monitoring_new!CI8="","",IF(Monitoring_new!CI8=Monitoring_new!$H8,Monitoring_new!$R8,IF(Monitoring_new!CI8=Monitoring_new!$J8,Monitoring_new!$S8,IF(Monitoring_new!CI8=Monitoring_new!$L8,Monitoring_new!$T8,IF(Monitoring_new!CI8=Monitoring_new!$N8,Monitoring_new!$U8,IF(Monitoring_new!CI8=Monitoring_new!$P8,Monitoring_new!$V8,"ERROR"))))))</f>
        <v>0</v>
      </c>
      <c r="CJ8" s="76"/>
      <c r="CK8" s="70">
        <f>IF(Monitoring_new!CK8="","",IF(Monitoring_new!CK8=Monitoring_new!$H8,Monitoring_new!$R8,IF(Monitoring_new!CK8=Monitoring_new!$J8,Monitoring_new!$S8,IF(Monitoring_new!CK8=Monitoring_new!$L8,Monitoring_new!$T8,IF(Monitoring_new!CK8=Monitoring_new!$N8,Monitoring_new!$U8,IF(Monitoring_new!CK8=Monitoring_new!$P8,Monitoring_new!$V8,"ERROR"))))))</f>
        <v>0</v>
      </c>
      <c r="CL8" s="77"/>
      <c r="CM8" s="70">
        <f>IF(Monitoring_new!CM8="","",IF(Monitoring_new!CM8=Monitoring_new!$H8,Monitoring_new!$R8,IF(Monitoring_new!CM8=Monitoring_new!$J8,Monitoring_new!$S8,IF(Monitoring_new!CM8=Monitoring_new!$L8,Monitoring_new!$T8,IF(Monitoring_new!CM8=Monitoring_new!$N8,Monitoring_new!$U8,IF(Monitoring_new!CM8=Monitoring_new!$P8,Monitoring_new!$V8,"ERROR"))))))</f>
        <v>0</v>
      </c>
      <c r="CN8" s="76"/>
      <c r="CO8" s="70">
        <f>IF(Monitoring_new!CO8="","",IF(Monitoring_new!CO8=Monitoring_new!$H8,Monitoring_new!$R8,IF(Monitoring_new!CO8=Monitoring_new!$J8,Monitoring_new!$S8,IF(Monitoring_new!CO8=Monitoring_new!$L8,Monitoring_new!$T8,IF(Monitoring_new!CO8=Monitoring_new!$N8,Monitoring_new!$U8,IF(Monitoring_new!CO8=Monitoring_new!$P8,Monitoring_new!$V8,"ERROR"))))))</f>
        <v>0</v>
      </c>
      <c r="CP8" s="76"/>
      <c r="CQ8" s="70">
        <f>IF(Monitoring_new!CQ8="","",IF(Monitoring_new!CQ8=Monitoring_new!$H8,Monitoring_new!$R8,IF(Monitoring_new!CQ8=Monitoring_new!$J8,Monitoring_new!$S8,IF(Monitoring_new!CQ8=Monitoring_new!$L8,Monitoring_new!$T8,IF(Monitoring_new!CQ8=Monitoring_new!$N8,Monitoring_new!$U8,IF(Monitoring_new!CQ8=Monitoring_new!$P8,Monitoring_new!$V8,"ERROR"))))))</f>
        <v>0</v>
      </c>
      <c r="CR8" s="76"/>
      <c r="CS8" s="70">
        <f>IF(Monitoring_new!CS8="","",IF(Monitoring_new!CS8=Monitoring_new!$H8,Monitoring_new!$R8,IF(Monitoring_new!CS8=Monitoring_new!$J8,Monitoring_new!$S8,IF(Monitoring_new!CS8=Monitoring_new!$L8,Monitoring_new!$T8,IF(Monitoring_new!CS8=Monitoring_new!$N8,Monitoring_new!$U8,IF(Monitoring_new!CS8=Monitoring_new!$P8,Monitoring_new!$V8,"ERROR"))))))</f>
        <v>0</v>
      </c>
      <c r="CT8" s="76"/>
      <c r="CU8" s="70">
        <f>IF(Monitoring_new!CU8="","",IF(Monitoring_new!CU8=Monitoring_new!$H8,Monitoring_new!$R8,IF(Monitoring_new!CU8=Monitoring_new!$J8,Monitoring_new!$S8,IF(Monitoring_new!CU8=Monitoring_new!$L8,Monitoring_new!$T8,IF(Monitoring_new!CU8=Monitoring_new!$N8,Monitoring_new!$U8,IF(Monitoring_new!CU8=Monitoring_new!$P8,Monitoring_new!$V8,"ERROR"))))))</f>
        <v>0</v>
      </c>
      <c r="CV8" s="76"/>
      <c r="CW8" s="70">
        <f>IF(Monitoring_new!CW8="","",IF(Monitoring_new!CW8=Monitoring_new!$H8,Monitoring_new!$R8,IF(Monitoring_new!CW8=Monitoring_new!$J8,Monitoring_new!$S8,IF(Monitoring_new!CW8=Monitoring_new!$L8,Monitoring_new!$T8,IF(Monitoring_new!CW8=Monitoring_new!$N8,Monitoring_new!$U8,IF(Monitoring_new!CW8=Monitoring_new!$P8,Monitoring_new!$V8,"ERROR"))))))</f>
        <v>0</v>
      </c>
      <c r="CX8" s="76"/>
      <c r="CY8" s="70">
        <f>IF(Monitoring_new!CY8="","",IF(Monitoring_new!CY8=Monitoring_new!$H8,Monitoring_new!$R8,IF(Monitoring_new!CY8=Monitoring_new!$J8,Monitoring_new!$S8,IF(Monitoring_new!CY8=Monitoring_new!$L8,Monitoring_new!$T8,IF(Monitoring_new!CY8=Monitoring_new!$N8,Monitoring_new!$U8,IF(Monitoring_new!CY8=Monitoring_new!$P8,Monitoring_new!$V8,"ERROR"))))))</f>
        <v>0</v>
      </c>
      <c r="CZ8" s="76"/>
      <c r="DA8" s="70">
        <f>IF(Monitoring_new!DA8="","",IF(Monitoring_new!DA8=Monitoring_new!$H8,Monitoring_new!$R8,IF(Monitoring_new!DA8=Monitoring_new!$J8,Monitoring_new!$S8,IF(Monitoring_new!DA8=Monitoring_new!$L8,Monitoring_new!$T8,IF(Monitoring_new!DA8=Monitoring_new!$N8,Monitoring_new!$U8,IF(Monitoring_new!DA8=Monitoring_new!$P8,Monitoring_new!$V8,"ERROR"))))))</f>
        <v>0</v>
      </c>
      <c r="DB8" s="125"/>
      <c r="DC8" s="70">
        <f>IF(Monitoring_new!DC8="","",IF(Monitoring_new!DC8=Monitoring_new!$H8,Monitoring_new!$R8,IF(Monitoring_new!DC8=Monitoring_new!$J8,Monitoring_new!$S8,IF(Monitoring_new!DC8=Monitoring_new!$L8,Monitoring_new!$T8,IF(Monitoring_new!DC8=Monitoring_new!$N8,Monitoring_new!$U8,IF(Monitoring_new!DC8=Monitoring_new!$P8,Monitoring_new!$V8,"ERROR"))))))</f>
        <v>0</v>
      </c>
      <c r="DD8" s="76"/>
      <c r="DE8" s="70">
        <f>IF(Monitoring_new!DE8="","",IF(Monitoring_new!DE8=Monitoring_new!$H8,Monitoring_new!$R8,IF(Monitoring_new!DE8=Monitoring_new!$J8,Monitoring_new!$S8,IF(Monitoring_new!DE8=Monitoring_new!$L8,Monitoring_new!$T8,IF(Monitoring_new!DE8=Monitoring_new!$N8,Monitoring_new!$U8,IF(Monitoring_new!DE8=Monitoring_new!$P8,Monitoring_new!$V8,"ERROR"))))))</f>
        <v>0</v>
      </c>
      <c r="DF8" s="76"/>
      <c r="DG8" s="70">
        <f>IF(Monitoring_new!DG8="","",IF(Monitoring_new!DG8=Monitoring_new!$H8,Monitoring_new!$R8,IF(Monitoring_new!DG8=Monitoring_new!$J8,Monitoring_new!$S8,IF(Monitoring_new!DG8=Monitoring_new!$L8,Monitoring_new!$T8,IF(Monitoring_new!DG8=Monitoring_new!$N8,Monitoring_new!$U8,IF(Monitoring_new!DG8=Monitoring_new!$P8,Monitoring_new!$V8,"ERROR"))))))</f>
        <v>0</v>
      </c>
      <c r="DH8" s="76"/>
      <c r="DI8" s="70">
        <f>IF(Monitoring_new!DI8="","",IF(Monitoring_new!DI8=Monitoring_new!$H8,Monitoring_new!$R8,IF(Monitoring_new!DI8=Monitoring_new!$J8,Monitoring_new!$S8,IF(Monitoring_new!DI8=Monitoring_new!$L8,Monitoring_new!$T8,IF(Monitoring_new!DI8=Monitoring_new!$N8,Monitoring_new!$U8,IF(Monitoring_new!DI8=Monitoring_new!$P8,Monitoring_new!$V8,"ERROR"))))))</f>
        <v>0</v>
      </c>
      <c r="DJ8" s="76"/>
      <c r="DK8" s="70">
        <f>IF(Monitoring_new!DK8="","",IF(Monitoring_new!DK8=Monitoring_new!$H8,Monitoring_new!$R8,IF(Monitoring_new!DK8=Monitoring_new!$J8,Monitoring_new!$S8,IF(Monitoring_new!DK8=Monitoring_new!$L8,Monitoring_new!$T8,IF(Monitoring_new!DK8=Monitoring_new!$N8,Monitoring_new!$U8,IF(Monitoring_new!DK8=Monitoring_new!$P8,Monitoring_new!$V8,"ERROR"))))))</f>
        <v>0</v>
      </c>
      <c r="DL8" s="76"/>
      <c r="DM8" s="70">
        <f>IF(Monitoring_new!DM8="","",IF(Monitoring_new!DM8=Monitoring_new!$H8,Monitoring_new!$R8,IF(Monitoring_new!DM8=Monitoring_new!$J8,Monitoring_new!$S8,IF(Monitoring_new!DM8=Monitoring_new!$L8,Monitoring_new!$T8,IF(Monitoring_new!DM8=Monitoring_new!$N8,Monitoring_new!$U8,IF(Monitoring_new!DM8=Monitoring_new!$P8,Monitoring_new!$V8,"ERROR"))))))</f>
        <v>0</v>
      </c>
      <c r="DN8" s="76"/>
      <c r="DO8" s="70">
        <f>IF(Monitoring_new!DO8="","",IF(Monitoring_new!DO8=Monitoring_new!$H8,Monitoring_new!$R8,IF(Monitoring_new!DO8=Monitoring_new!$J8,Monitoring_new!$S8,IF(Monitoring_new!DO8=Monitoring_new!$L8,Monitoring_new!$T8,IF(Monitoring_new!DO8=Monitoring_new!$N8,Monitoring_new!$U8,IF(Monitoring_new!DO8=Monitoring_new!$P8,Monitoring_new!$V8,"ERROR"))))))</f>
        <v>0</v>
      </c>
      <c r="DP8" s="76"/>
      <c r="DQ8" s="70">
        <f>IF(Monitoring_new!DQ8="","",IF(Monitoring_new!DQ8=Monitoring_new!$H8,Monitoring_new!$R8,IF(Monitoring_new!DQ8=Monitoring_new!$J8,Monitoring_new!$S8,IF(Monitoring_new!DQ8=Monitoring_new!$L8,Monitoring_new!$T8,IF(Monitoring_new!DQ8=Monitoring_new!$N8,Monitoring_new!$U8,IF(Monitoring_new!DQ8=Monitoring_new!$P8,Monitoring_new!$V8,"ERROR"))))))</f>
        <v>0</v>
      </c>
      <c r="DR8" s="76"/>
      <c r="DS8" s="70">
        <f>IF(Monitoring_new!DS8="","",IF(Monitoring_new!DS8=Monitoring_new!$H8,Monitoring_new!$R8,IF(Monitoring_new!DS8=Monitoring_new!$J8,Monitoring_new!$S8,IF(Monitoring_new!DS8=Monitoring_new!$L8,Monitoring_new!$T8,IF(Monitoring_new!DS8=Monitoring_new!$N8,Monitoring_new!$U8,IF(Monitoring_new!DS8=Monitoring_new!$P8,Monitoring_new!$V8,"ERROR"))))))</f>
        <v>0</v>
      </c>
      <c r="DT8" s="76"/>
      <c r="DU8" s="70">
        <f>IF(Monitoring_new!DU8="","",IF(Monitoring_new!DU8=Monitoring_new!$H8,Monitoring_new!$R8,IF(Monitoring_new!DU8=Monitoring_new!$J8,Monitoring_new!$S8,IF(Monitoring_new!DU8=Monitoring_new!$L8,Monitoring_new!$T8,IF(Monitoring_new!DU8=Monitoring_new!$N8,Monitoring_new!$U8,IF(Monitoring_new!DU8=Monitoring_new!$P8,Monitoring_new!$V8,"ERROR"))))))</f>
        <v>0</v>
      </c>
      <c r="DV8" s="76"/>
      <c r="DW8" s="70">
        <f>IF(Monitoring_new!DW8="","",IF(Monitoring_new!DW8=Monitoring_new!$H8,Monitoring_new!$R8,IF(Monitoring_new!DW8=Monitoring_new!$J8,Monitoring_new!$S8,IF(Monitoring_new!DW8=Monitoring_new!$L8,Monitoring_new!$T8,IF(Monitoring_new!DW8=Monitoring_new!$N8,Monitoring_new!$U8,IF(Monitoring_new!DW8=Monitoring_new!$P8,Monitoring_new!$V8,"ERROR"))))))</f>
        <v>0</v>
      </c>
      <c r="DX8" s="76"/>
      <c r="DY8" s="70">
        <f>IF(Monitoring_new!DY8="","",IF(Monitoring_new!DY8=Monitoring_new!$H8,Monitoring_new!$R8,IF(Monitoring_new!DY8=Monitoring_new!$J8,Monitoring_new!$S8,IF(Monitoring_new!DY8=Monitoring_new!$L8,Monitoring_new!$T8,IF(Monitoring_new!DY8=Monitoring_new!$N8,Monitoring_new!$U8,IF(Monitoring_new!DY8=Monitoring_new!$P8,Monitoring_new!$V8,"ERROR"))))))</f>
        <v>0</v>
      </c>
      <c r="DZ8" s="76"/>
      <c r="EA8" s="70">
        <f>IF(Monitoring_new!EA8="","",IF(Monitoring_new!EA8=Monitoring_new!$H8,Monitoring_new!$R8,IF(Monitoring_new!EA8=Monitoring_new!$J8,Monitoring_new!$S8,IF(Monitoring_new!EA8=Monitoring_new!$L8,Monitoring_new!$T8,IF(Monitoring_new!EA8=Monitoring_new!$N8,Monitoring_new!$U8,IF(Monitoring_new!EA8=Monitoring_new!$P8,Monitoring_new!$V8,"ERROR"))))))</f>
        <v>0</v>
      </c>
      <c r="EB8" s="76"/>
      <c r="EC8" s="70">
        <f>IF(Monitoring_new!EC8="","",IF(Monitoring_new!EC8=Monitoring_new!$H8,Monitoring_new!$R8,IF(Monitoring_new!EC8=Monitoring_new!$J8,Monitoring_new!$S8,IF(Monitoring_new!EC8=Monitoring_new!$L8,Monitoring_new!$T8,IF(Monitoring_new!EC8=Monitoring_new!$N8,Monitoring_new!$U8,IF(Monitoring_new!EC8=Monitoring_new!$P8,Monitoring_new!$V8,"ERROR"))))))</f>
        <v>0</v>
      </c>
      <c r="ED8" s="76"/>
      <c r="EE8" s="70">
        <f>IF(Monitoring_new!EE8="","",IF(Monitoring_new!EE8=Monitoring_new!$H8,Monitoring_new!$R8,IF(Monitoring_new!EE8=Monitoring_new!$J8,Monitoring_new!$S8,IF(Monitoring_new!EE8=Monitoring_new!$L8,Monitoring_new!$T8,IF(Monitoring_new!EE8=Monitoring_new!$N8,Monitoring_new!$U8,IF(Monitoring_new!EE8=Monitoring_new!$P8,Monitoring_new!$V8,"ERROR"))))))</f>
        <v>0</v>
      </c>
      <c r="EF8" s="76"/>
      <c r="EG8" s="70">
        <f>IF(Monitoring_new!EG8="","",IF(Monitoring_new!EG8=Monitoring_new!$H8,Monitoring_new!$R8,IF(Monitoring_new!EG8=Monitoring_new!$J8,Monitoring_new!$S8,IF(Monitoring_new!EG8=Monitoring_new!$L8,Monitoring_new!$T8,IF(Monitoring_new!EG8=Monitoring_new!$N8,Monitoring_new!$U8,IF(Monitoring_new!EG8=Monitoring_new!$P8,Monitoring_new!$V8,"ERROR"))))))</f>
        <v>0</v>
      </c>
      <c r="EH8" s="76"/>
      <c r="EI8" s="70">
        <f>IF(Monitoring_new!EI8="","",IF(Monitoring_new!EI8=Monitoring_new!$H8,Monitoring_new!$R8,IF(Monitoring_new!EI8=Monitoring_new!$J8,Monitoring_new!$S8,IF(Monitoring_new!EI8=Monitoring_new!$L8,Monitoring_new!$T8,IF(Monitoring_new!EI8=Monitoring_new!$N8,Monitoring_new!$U8,IF(Monitoring_new!EI8=Monitoring_new!$P8,Monitoring_new!$V8,"ERROR"))))))</f>
        <v>0</v>
      </c>
      <c r="EJ8" s="76"/>
      <c r="EK8" s="70">
        <f>IF(Monitoring_new!EK8="","",IF(Monitoring_new!EK8=Monitoring_new!$H8,Monitoring_new!$R8,IF(Monitoring_new!EK8=Monitoring_new!$J8,Monitoring_new!$S8,IF(Monitoring_new!EK8=Monitoring_new!$L8,Monitoring_new!$T8,IF(Monitoring_new!EK8=Monitoring_new!$N8,Monitoring_new!$U8,IF(Monitoring_new!EK8=Monitoring_new!$P8,Monitoring_new!$V8,"ERROR"))))))</f>
        <v>0</v>
      </c>
      <c r="EL8" s="76"/>
      <c r="EM8" s="70">
        <f>IF(Monitoring_new!EM8="","",IF(Monitoring_new!EM8=Monitoring_new!$H8,Monitoring_new!$R8,IF(Monitoring_new!EM8=Monitoring_new!$J8,Monitoring_new!$S8,IF(Monitoring_new!EM8=Monitoring_new!$L8,Monitoring_new!$T8,IF(Monitoring_new!EM8=Monitoring_new!$N8,Monitoring_new!$U8,IF(Monitoring_new!EM8=Monitoring_new!$P8,Monitoring_new!$V8,"ERROR"))))))</f>
        <v>0</v>
      </c>
      <c r="EN8" s="76"/>
      <c r="EO8" s="70">
        <f>IF(Monitoring_new!EO8="","",IF(Monitoring_new!EO8=Monitoring_new!$H8,Monitoring_new!$R8,IF(Monitoring_new!EO8=Monitoring_new!$J8,Monitoring_new!$S8,IF(Monitoring_new!EO8=Monitoring_new!$L8,Monitoring_new!$T8,IF(Monitoring_new!EO8=Monitoring_new!$N8,Monitoring_new!$U8,IF(Monitoring_new!EO8=Monitoring_new!$P8,Monitoring_new!$V8,"ERROR"))))))</f>
        <v>0</v>
      </c>
      <c r="EP8" s="76"/>
      <c r="EQ8" s="70">
        <f>IF(Monitoring_new!EQ8="","",IF(Monitoring_new!EQ8=Monitoring_new!$H8,Monitoring_new!$R8,IF(Monitoring_new!EQ8=Monitoring_new!$J8,Monitoring_new!$S8,IF(Monitoring_new!EQ8=Monitoring_new!$L8,Monitoring_new!$T8,IF(Monitoring_new!EQ8=Monitoring_new!$N8,Monitoring_new!$U8,IF(Monitoring_new!EQ8=Monitoring_new!$P8,Monitoring_new!$V8,"ERROR"))))))</f>
        <v>0</v>
      </c>
      <c r="ER8" s="76"/>
      <c r="ES8" s="70">
        <f>IF(Monitoring_new!ES8="","",IF(Monitoring_new!ES8=Monitoring_new!$H8,Monitoring_new!$R8,IF(Monitoring_new!ES8=Monitoring_new!$J8,Monitoring_new!$S8,IF(Monitoring_new!ES8=Monitoring_new!$L8,Monitoring_new!$T8,IF(Monitoring_new!ES8=Monitoring_new!$N8,Monitoring_new!$U8,IF(Monitoring_new!ES8=Monitoring_new!$P8,Monitoring_new!$V8,"ERROR"))))))</f>
        <v>0</v>
      </c>
      <c r="ET8" s="76"/>
      <c r="EU8" s="70">
        <f>IF(Monitoring_new!EU8="","",IF(Monitoring_new!EU8=Monitoring_new!$H8,Monitoring_new!$R8,IF(Monitoring_new!EU8=Monitoring_new!$J8,Monitoring_new!$S8,IF(Monitoring_new!EU8=Monitoring_new!$L8,Monitoring_new!$T8,IF(Monitoring_new!EU8=Monitoring_new!$N8,Monitoring_new!$U8,IF(Monitoring_new!EU8=Monitoring_new!$P8,Monitoring_new!$V8,"ERROR"))))))</f>
        <v>0</v>
      </c>
      <c r="EV8" s="76"/>
      <c r="EW8" s="70">
        <f>IF(Monitoring_new!EW8="","",IF(Monitoring_new!EW8=Monitoring_new!$H8,Monitoring_new!$R8,IF(Monitoring_new!EW8=Monitoring_new!$J8,Monitoring_new!$S8,IF(Monitoring_new!EW8=Monitoring_new!$L8,Monitoring_new!$T8,IF(Monitoring_new!EW8=Monitoring_new!$N8,Monitoring_new!$U8,IF(Monitoring_new!EW8=Monitoring_new!$P8,Monitoring_new!$V8,"ERROR"))))))</f>
        <v>0</v>
      </c>
      <c r="EX8" s="76"/>
      <c r="EY8" s="70">
        <f>IF(Monitoring_new!EY8="","",IF(Monitoring_new!EY8=Monitoring_new!$H8,Monitoring_new!$R8,IF(Monitoring_new!EY8=Monitoring_new!$J8,Monitoring_new!$S8,IF(Monitoring_new!EY8=Monitoring_new!$L8,Monitoring_new!$T8,IF(Monitoring_new!EY8=Monitoring_new!$N8,Monitoring_new!$U8,IF(Monitoring_new!EY8=Monitoring_new!$P8,Monitoring_new!$V8,"ERROR"))))))</f>
        <v>0</v>
      </c>
      <c r="EZ8" s="76"/>
      <c r="FA8" s="76"/>
      <c r="FB8" s="70" t="str">
        <f>IF(Monitoring_new!FB8="","",IF(Monitoring_new!FB8=Monitoring_new!$H8,Monitoring_new!$R8,IF(Monitoring_new!FB8=Monitoring_new!$J8,Monitoring_new!$S8,IF(Monitoring_new!FB8=Monitoring_new!$L8,Monitoring_new!$T8,IF(Monitoring_new!FB8=Monitoring_new!$N8,Monitoring_new!$U8,IF(Monitoring_new!FB8=Monitoring_new!$P8,Monitoring_new!$V8,"ERROR"))))))</f>
        <v/>
      </c>
      <c r="FC8" s="76"/>
      <c r="FD8" s="70" t="str">
        <f>IF(Monitoring_new!FD8="","",IF(Monitoring_new!FD8=Monitoring_new!$H8,Monitoring_new!$R8,IF(Monitoring_new!FD8=Monitoring_new!$J8,Monitoring_new!$S8,IF(Monitoring_new!FD8=Monitoring_new!$L8,Monitoring_new!$T8,IF(Monitoring_new!FD8=Monitoring_new!$N8,Monitoring_new!$U8,IF(Monitoring_new!FD8=Monitoring_new!$P8,Monitoring_new!$V8,"ERROR"))))))</f>
        <v/>
      </c>
      <c r="FE8" s="76"/>
      <c r="FF8" s="70" t="str">
        <f>IF(Monitoring_new!FF8="","",IF(Monitoring_new!FF8=Monitoring_new!$H8,Monitoring_new!$R8,IF(Monitoring_new!FF8=Monitoring_new!$J8,Monitoring_new!$S8,IF(Monitoring_new!FF8=Monitoring_new!$L8,Monitoring_new!$T8,IF(Monitoring_new!FF8=Monitoring_new!$N8,Monitoring_new!$U8,IF(Monitoring_new!FF8=Monitoring_new!$P8,Monitoring_new!$V8,"ERROR"))))))</f>
        <v/>
      </c>
      <c r="FG8" s="76"/>
    </row>
    <row r="9" spans="1:163" ht="50.1" customHeight="1" x14ac:dyDescent="0.3">
      <c r="A9" s="10" t="s">
        <v>33</v>
      </c>
      <c r="B9" s="14" t="s">
        <v>76</v>
      </c>
      <c r="C9" s="160" t="str">
        <f>VLOOKUP(A9,Quest_eng_2018!A:C,3,FALSE)</f>
        <v>Does the enterprise have a Web page?</v>
      </c>
      <c r="D9" s="160" t="s">
        <v>319</v>
      </c>
      <c r="E9" s="2" t="s">
        <v>118</v>
      </c>
      <c r="F9" s="2" t="s">
        <v>119</v>
      </c>
      <c r="G9" s="6">
        <v>3</v>
      </c>
      <c r="H9" s="2" t="s">
        <v>21</v>
      </c>
      <c r="I9" s="2" t="s">
        <v>22</v>
      </c>
      <c r="J9" s="2" t="s">
        <v>23</v>
      </c>
      <c r="K9" s="2" t="s">
        <v>24</v>
      </c>
      <c r="L9" s="2"/>
      <c r="M9" s="2"/>
      <c r="N9" s="2" t="s">
        <v>255</v>
      </c>
      <c r="O9" s="2" t="s">
        <v>255</v>
      </c>
      <c r="P9" s="2" t="s">
        <v>414</v>
      </c>
      <c r="Q9" s="2" t="s">
        <v>414</v>
      </c>
      <c r="R9" s="6">
        <v>3</v>
      </c>
      <c r="S9" s="2">
        <v>0</v>
      </c>
      <c r="T9" s="6">
        <f t="shared" si="0"/>
        <v>1.5</v>
      </c>
      <c r="U9" s="2" t="s">
        <v>255</v>
      </c>
      <c r="V9" s="2" t="s">
        <v>414</v>
      </c>
      <c r="W9" s="70">
        <f>IF(Monitoring_new!W9="","",IF(Monitoring_new!W9=Monitoring_new!$H9,Monitoring_new!$R9,IF(Monitoring_new!W9=Monitoring_new!$J9,Monitoring_new!$S9,IF(Monitoring_new!W9=Monitoring_new!$L9,Monitoring_new!$T9,IF(Monitoring_new!W9=Monitoring_new!$N9,Monitoring_new!$U9,IF(Monitoring_new!W9=Monitoring_new!$P9,Monitoring_new!$V9,"ERROR"))))))</f>
        <v>0</v>
      </c>
      <c r="X9" s="69"/>
      <c r="Y9" s="70">
        <f>IF(Monitoring_new!Y9="","",IF(Monitoring_new!Y9=Monitoring_new!$H9,Monitoring_new!$R9,IF(Monitoring_new!Y9=Monitoring_new!$J9,Monitoring_new!$S9,IF(Monitoring_new!Y9=Monitoring_new!$L9,Monitoring_new!$T9,IF(Monitoring_new!Y9=Monitoring_new!$N9,Monitoring_new!$U9,IF(Monitoring_new!Y9=Monitoring_new!$P9,Monitoring_new!$V9,"ERROR"))))))</f>
        <v>3</v>
      </c>
      <c r="Z9" s="81"/>
      <c r="AA9" s="70">
        <f>IF(Monitoring_new!AA9="","",IF(Monitoring_new!AA9=Monitoring_new!$H9,Monitoring_new!$R9,IF(Monitoring_new!AA9=Monitoring_new!$J9,Monitoring_new!$S9,IF(Monitoring_new!AA9=Monitoring_new!$L9,Monitoring_new!$T9,IF(Monitoring_new!AA9=Monitoring_new!$N9,Monitoring_new!$U9,IF(Monitoring_new!AA9=Monitoring_new!$P9,Monitoring_new!$V9,"ERROR"))))))</f>
        <v>3</v>
      </c>
      <c r="AB9" s="72"/>
      <c r="AC9" s="70">
        <f>IF(Monitoring_new!AC9="","",IF(Monitoring_new!AC9=Monitoring_new!$H9,Monitoring_new!$R9,IF(Monitoring_new!AC9=Monitoring_new!$J9,Monitoring_new!$S9,IF(Monitoring_new!AC9=Monitoring_new!$L9,Monitoring_new!$T9,IF(Monitoring_new!AC9=Monitoring_new!$N9,Monitoring_new!$U9,IF(Monitoring_new!AC9=Monitoring_new!$P9,Monitoring_new!$V9,"ERROR"))))))</f>
        <v>3</v>
      </c>
      <c r="AD9" s="72"/>
      <c r="AE9" s="70">
        <f>IF(Monitoring_new!AE9="","",IF(Monitoring_new!AE9=Monitoring_new!$H9,Monitoring_new!$R9,IF(Monitoring_new!AE9=Monitoring_new!$J9,Monitoring_new!$S9,IF(Monitoring_new!AE9=Monitoring_new!$L9,Monitoring_new!$T9,IF(Monitoring_new!AE9=Monitoring_new!$N9,Monitoring_new!$U9,IF(Monitoring_new!AE9=Monitoring_new!$P9,Monitoring_new!$V9,"ERROR"))))))</f>
        <v>3</v>
      </c>
      <c r="AF9" s="72"/>
      <c r="AG9" s="70">
        <f>IF(Monitoring_new!AG9="","",IF(Monitoring_new!AG9=Monitoring_new!$H9,Monitoring_new!$R9,IF(Monitoring_new!AG9=Monitoring_new!$J9,Monitoring_new!$S9,IF(Monitoring_new!AG9=Monitoring_new!$L9,Monitoring_new!$T9,IF(Monitoring_new!AG9=Monitoring_new!$N9,Monitoring_new!$U9,IF(Monitoring_new!AG9=Monitoring_new!$P9,Monitoring_new!$V9,"ERROR"))))))</f>
        <v>3</v>
      </c>
      <c r="AH9" s="72"/>
      <c r="AI9" s="70">
        <f>IF(Monitoring_new!AI9="","",IF(Monitoring_new!AI9=Monitoring_new!$H9,Monitoring_new!$R9,IF(Monitoring_new!AI9=Monitoring_new!$J9,Monitoring_new!$S9,IF(Monitoring_new!AI9=Monitoring_new!$L9,Monitoring_new!$T9,IF(Monitoring_new!AI9=Monitoring_new!$N9,Monitoring_new!$U9,IF(Monitoring_new!AI9=Monitoring_new!$P9,Monitoring_new!$V9,"ERROR"))))))</f>
        <v>0</v>
      </c>
      <c r="AJ9" s="81"/>
      <c r="AK9" s="70">
        <f>IF(Monitoring_new!AK9="","",IF(Monitoring_new!AK9=Monitoring_new!$H9,Monitoring_new!$R9,IF(Monitoring_new!AK9=Monitoring_new!$J9,Monitoring_new!$S9,IF(Monitoring_new!AK9=Monitoring_new!$L9,Monitoring_new!$T9,IF(Monitoring_new!AK9=Monitoring_new!$N9,Monitoring_new!$U9,IF(Monitoring_new!AK9=Monitoring_new!$P9,Monitoring_new!$V9,"ERROR"))))))</f>
        <v>0</v>
      </c>
      <c r="AL9" s="72"/>
      <c r="AM9" s="70">
        <f>IF(Monitoring_new!AM9="","",IF(Monitoring_new!AM9=Monitoring_new!$H9,Monitoring_new!$R9,IF(Monitoring_new!AM9=Monitoring_new!$J9,Monitoring_new!$S9,IF(Monitoring_new!AM9=Monitoring_new!$L9,Monitoring_new!$T9,IF(Monitoring_new!AM9=Monitoring_new!$N9,Monitoring_new!$U9,IF(Monitoring_new!AM9=Monitoring_new!$P9,Monitoring_new!$V9,"ERROR"))))))</f>
        <v>3</v>
      </c>
      <c r="AN9" s="72"/>
      <c r="AO9" s="70">
        <f>IF(Monitoring_new!AO9="","",IF(Monitoring_new!AO9=Monitoring_new!$H9,Monitoring_new!$R9,IF(Monitoring_new!AO9=Monitoring_new!$J9,Monitoring_new!$S9,IF(Monitoring_new!AO9=Monitoring_new!$L9,Monitoring_new!$T9,IF(Monitoring_new!AO9=Monitoring_new!$N9,Monitoring_new!$U9,IF(Monitoring_new!AO9=Monitoring_new!$P9,Monitoring_new!$V9,"ERROR"))))))</f>
        <v>3</v>
      </c>
      <c r="AP9" s="85"/>
      <c r="AQ9" s="70">
        <f>IF(Monitoring_new!AQ9="","",IF(Monitoring_new!AQ9=Monitoring_new!$H9,Monitoring_new!$R9,IF(Monitoring_new!AQ9=Monitoring_new!$J9,Monitoring_new!$S9,IF(Monitoring_new!AQ9=Monitoring_new!$L9,Monitoring_new!$T9,IF(Monitoring_new!AQ9=Monitoring_new!$N9,Monitoring_new!$U9,IF(Monitoring_new!AQ9=Monitoring_new!$P9,Monitoring_new!$V9,"ERROR"))))))</f>
        <v>3</v>
      </c>
      <c r="AR9" s="72"/>
      <c r="AS9" s="70">
        <f>IF(Monitoring_new!AS9="","",IF(Monitoring_new!AS9=Monitoring_new!$H9,Monitoring_new!$R9,IF(Monitoring_new!AS9=Monitoring_new!$J9,Monitoring_new!$S9,IF(Monitoring_new!AS9=Monitoring_new!$L9,Monitoring_new!$T9,IF(Monitoring_new!AS9=Monitoring_new!$N9,Monitoring_new!$U9,IF(Monitoring_new!AS9=Monitoring_new!$P9,Monitoring_new!$V9,"ERROR"))))))</f>
        <v>0</v>
      </c>
      <c r="AT9" s="72"/>
      <c r="AU9" s="70">
        <f>IF(Monitoring_new!AU9="","",IF(Monitoring_new!AU9=Monitoring_new!$H9,Monitoring_new!$R9,IF(Monitoring_new!AU9=Monitoring_new!$J9,Monitoring_new!$S9,IF(Monitoring_new!AU9=Monitoring_new!$L9,Monitoring_new!$T9,IF(Monitoring_new!AU9=Monitoring_new!$N9,Monitoring_new!$U9,IF(Monitoring_new!AU9=Monitoring_new!$P9,Monitoring_new!$V9,"ERROR"))))))</f>
        <v>3</v>
      </c>
      <c r="AV9" s="85"/>
      <c r="AW9" s="70">
        <f>IF(Monitoring_new!AW9="","",IF(Monitoring_new!AW9=Monitoring_new!$H9,Monitoring_new!$R9,IF(Monitoring_new!AW9=Monitoring_new!$J9,Monitoring_new!$S9,IF(Monitoring_new!AW9=Monitoring_new!$L9,Monitoring_new!$T9,IF(Monitoring_new!AW9=Monitoring_new!$N9,Monitoring_new!$U9,IF(Monitoring_new!AW9=Monitoring_new!$P9,Monitoring_new!$V9,"ERROR"))))))</f>
        <v>0</v>
      </c>
      <c r="AX9" s="85"/>
      <c r="AY9" s="70">
        <f>IF(Monitoring_new!AY9="","",IF(Monitoring_new!AY9=Monitoring_new!$H9,Monitoring_new!$R9,IF(Monitoring_new!AY9=Monitoring_new!$J9,Monitoring_new!$S9,IF(Monitoring_new!AY9=Monitoring_new!$L9,Monitoring_new!$T9,IF(Monitoring_new!AY9=Monitoring_new!$N9,Monitoring_new!$U9,IF(Monitoring_new!AY9=Monitoring_new!$P9,Monitoring_new!$V9,"ERROR"))))))</f>
        <v>0</v>
      </c>
      <c r="AZ9" s="85"/>
      <c r="BA9" s="70">
        <f>IF(Monitoring_new!BA9="","",IF(Monitoring_new!BA9=Monitoring_new!$H9,Monitoring_new!$R9,IF(Monitoring_new!BA9=Monitoring_new!$J9,Monitoring_new!$S9,IF(Monitoring_new!BA9=Monitoring_new!$L9,Monitoring_new!$T9,IF(Monitoring_new!BA9=Monitoring_new!$N9,Monitoring_new!$U9,IF(Monitoring_new!BA9=Monitoring_new!$P9,Monitoring_new!$V9,"ERROR"))))))</f>
        <v>3</v>
      </c>
      <c r="BB9" s="72"/>
      <c r="BC9" s="70">
        <f>IF(Monitoring_new!BC9="","",IF(Monitoring_new!BC9=Monitoring_new!$H9,Monitoring_new!$R9,IF(Monitoring_new!BC9=Monitoring_new!$J9,Monitoring_new!$S9,IF(Monitoring_new!BC9=Monitoring_new!$L9,Monitoring_new!$T9,IF(Monitoring_new!BC9=Monitoring_new!$N9,Monitoring_new!$U9,IF(Monitoring_new!BC9=Monitoring_new!$P9,Monitoring_new!$V9,"ERROR"))))))</f>
        <v>0</v>
      </c>
      <c r="BD9" s="72"/>
      <c r="BE9" s="70">
        <f>IF(Monitoring_new!BE9="","",IF(Monitoring_new!BE9=Monitoring_new!$H9,Monitoring_new!$R9,IF(Monitoring_new!BE9=Monitoring_new!$J9,Monitoring_new!$S9,IF(Monitoring_new!BE9=Monitoring_new!$L9,Monitoring_new!$T9,IF(Monitoring_new!BE9=Monitoring_new!$N9,Monitoring_new!$U9,IF(Monitoring_new!BE9=Monitoring_new!$P9,Monitoring_new!$V9,"ERROR"))))))</f>
        <v>0</v>
      </c>
      <c r="BF9" s="72"/>
      <c r="BG9" s="70">
        <f>IF(Monitoring_new!BG9="","",IF(Monitoring_new!BG9=Monitoring_new!$H9,Monitoring_new!$R9,IF(Monitoring_new!BG9=Monitoring_new!$J9,Monitoring_new!$S9,IF(Monitoring_new!BG9=Monitoring_new!$L9,Monitoring_new!$T9,IF(Monitoring_new!BG9=Monitoring_new!$N9,Monitoring_new!$U9,IF(Monitoring_new!BG9=Monitoring_new!$P9,Monitoring_new!$V9,"ERROR"))))))</f>
        <v>0</v>
      </c>
      <c r="BH9" s="72"/>
      <c r="BI9" s="70">
        <f>IF(Monitoring_new!BI9="","",IF(Monitoring_new!BI9=Monitoring_new!$H9,Monitoring_new!$R9,IF(Monitoring_new!BI9=Monitoring_new!$J9,Monitoring_new!$S9,IF(Monitoring_new!BI9=Monitoring_new!$L9,Monitoring_new!$T9,IF(Monitoring_new!BI9=Monitoring_new!$N9,Monitoring_new!$U9,IF(Monitoring_new!BI9=Monitoring_new!$P9,Monitoring_new!$V9,"ERROR"))))))</f>
        <v>3</v>
      </c>
      <c r="BJ9" s="72"/>
      <c r="BK9" s="70">
        <f>IF(Monitoring_new!BK9="","",IF(Monitoring_new!BK9=Monitoring_new!$H9,Monitoring_new!$R9,IF(Monitoring_new!BK9=Monitoring_new!$J9,Monitoring_new!$S9,IF(Monitoring_new!BK9=Monitoring_new!$L9,Monitoring_new!$T9,IF(Monitoring_new!BK9=Monitoring_new!$N9,Monitoring_new!$U9,IF(Monitoring_new!BK9=Monitoring_new!$P9,Monitoring_new!$V9,"ERROR"))))))</f>
        <v>3</v>
      </c>
      <c r="BL9" s="72"/>
      <c r="BM9" s="70">
        <f>IF(Monitoring_new!BM9="","",IF(Monitoring_new!BM9=Monitoring_new!$H9,Monitoring_new!$R9,IF(Monitoring_new!BM9=Monitoring_new!$J9,Monitoring_new!$S9,IF(Monitoring_new!BM9=Monitoring_new!$L9,Monitoring_new!$T9,IF(Monitoring_new!BM9=Monitoring_new!$N9,Monitoring_new!$U9,IF(Monitoring_new!BM9=Monitoring_new!$P9,Monitoring_new!$V9,"ERROR"))))))</f>
        <v>3</v>
      </c>
      <c r="BN9" s="72"/>
      <c r="BO9" s="70">
        <f>IF(Monitoring_new!BO9="","",IF(Monitoring_new!BO9=Monitoring_new!$H9,Monitoring_new!$R9,IF(Monitoring_new!BO9=Monitoring_new!$J9,Monitoring_new!$S9,IF(Monitoring_new!BO9=Monitoring_new!$L9,Monitoring_new!$T9,IF(Monitoring_new!BO9=Monitoring_new!$N9,Monitoring_new!$U9,IF(Monitoring_new!BO9=Monitoring_new!$P9,Monitoring_new!$V9,"ERROR"))))))</f>
        <v>3</v>
      </c>
      <c r="BP9" s="81"/>
      <c r="BQ9" s="70">
        <f>IF(Monitoring_new!BQ9="","",IF(Monitoring_new!BQ9=Monitoring_new!$H9,Monitoring_new!$R9,IF(Monitoring_new!BQ9=Monitoring_new!$J9,Monitoring_new!$S9,IF(Monitoring_new!BQ9=Monitoring_new!$L9,Monitoring_new!$T9,IF(Monitoring_new!BQ9=Monitoring_new!$N9,Monitoring_new!$U9,IF(Monitoring_new!BQ9=Monitoring_new!$P9,Monitoring_new!$V9,"ERROR"))))))</f>
        <v>3</v>
      </c>
      <c r="BR9" s="85"/>
      <c r="BS9" s="70">
        <f>IF(Monitoring_new!BS9="","",IF(Monitoring_new!BS9=Monitoring_new!$H9,Monitoring_new!$R9,IF(Monitoring_new!BS9=Monitoring_new!$J9,Monitoring_new!$S9,IF(Monitoring_new!BS9=Monitoring_new!$L9,Monitoring_new!$T9,IF(Monitoring_new!BS9=Monitoring_new!$N9,Monitoring_new!$U9,IF(Monitoring_new!BS9=Monitoring_new!$P9,Monitoring_new!$V9,"ERROR"))))))</f>
        <v>3</v>
      </c>
      <c r="BT9" s="72"/>
      <c r="BU9" s="70">
        <f>IF(Monitoring_new!BU9="","",IF(Monitoring_new!BU9=Monitoring_new!$H9,Monitoring_new!$R9,IF(Monitoring_new!BU9=Monitoring_new!$J9,Monitoring_new!$S9,IF(Monitoring_new!BU9=Monitoring_new!$L9,Monitoring_new!$T9,IF(Monitoring_new!BU9=Monitoring_new!$N9,Monitoring_new!$U9,IF(Monitoring_new!BU9=Monitoring_new!$P9,Monitoring_new!$V9,"ERROR"))))))</f>
        <v>3</v>
      </c>
      <c r="BV9" s="85"/>
      <c r="BW9" s="70">
        <f>IF(Monitoring_new!BW9="","",IF(Monitoring_new!BW9=Monitoring_new!$H9,Monitoring_new!$R9,IF(Monitoring_new!BW9=Monitoring_new!$J9,Monitoring_new!$S9,IF(Monitoring_new!BW9=Monitoring_new!$L9,Monitoring_new!$T9,IF(Monitoring_new!BW9=Monitoring_new!$N9,Monitoring_new!$U9,IF(Monitoring_new!BW9=Monitoring_new!$P9,Monitoring_new!$V9,"ERROR"))))))</f>
        <v>3</v>
      </c>
      <c r="BX9" s="85"/>
      <c r="BY9" s="70">
        <f>IF(Monitoring_new!BY9="","",IF(Monitoring_new!BY9=Monitoring_new!$H9,Monitoring_new!$R9,IF(Monitoring_new!BY9=Monitoring_new!$J9,Monitoring_new!$S9,IF(Monitoring_new!BY9=Monitoring_new!$L9,Monitoring_new!$T9,IF(Monitoring_new!BY9=Monitoring_new!$N9,Monitoring_new!$U9,IF(Monitoring_new!BY9=Monitoring_new!$P9,Monitoring_new!$V9,"ERROR"))))))</f>
        <v>3</v>
      </c>
      <c r="BZ9" s="85"/>
      <c r="CA9" s="70">
        <f>IF(Monitoring_new!CA9="","",IF(Monitoring_new!CA9=Monitoring_new!$H9,Monitoring_new!$R9,IF(Monitoring_new!CA9=Monitoring_new!$J9,Monitoring_new!$S9,IF(Monitoring_new!CA9=Monitoring_new!$L9,Monitoring_new!$T9,IF(Monitoring_new!CA9=Monitoring_new!$N9,Monitoring_new!$U9,IF(Monitoring_new!CA9=Monitoring_new!$P9,Monitoring_new!$V9,"ERROR"))))))</f>
        <v>0</v>
      </c>
      <c r="CB9" s="72"/>
      <c r="CC9" s="70">
        <f>IF(Monitoring_new!CC9="","",IF(Monitoring_new!CC9=Monitoring_new!$H9,Monitoring_new!$R9,IF(Monitoring_new!CC9=Monitoring_new!$J9,Monitoring_new!$S9,IF(Monitoring_new!CC9=Monitoring_new!$L9,Monitoring_new!$T9,IF(Monitoring_new!CC9=Monitoring_new!$N9,Monitoring_new!$U9,IF(Monitoring_new!CC9=Monitoring_new!$P9,Monitoring_new!$V9,"ERROR"))))))</f>
        <v>0</v>
      </c>
      <c r="CD9" s="69"/>
      <c r="CE9" s="70">
        <f>IF(Monitoring_new!CE9="","",IF(Monitoring_new!CE9=Monitoring_new!$H9,Monitoring_new!$R9,IF(Monitoring_new!CE9=Monitoring_new!$J9,Monitoring_new!$S9,IF(Monitoring_new!CE9=Monitoring_new!$L9,Monitoring_new!$T9,IF(Monitoring_new!CE9=Monitoring_new!$N9,Monitoring_new!$U9,IF(Monitoring_new!CE9=Monitoring_new!$P9,Monitoring_new!$V9,"ERROR"))))))</f>
        <v>3</v>
      </c>
      <c r="CF9" s="69"/>
      <c r="CG9" s="70">
        <f>IF(Monitoring_new!CG9="","",IF(Monitoring_new!CG9=Monitoring_new!$H9,Monitoring_new!$R9,IF(Monitoring_new!CG9=Monitoring_new!$J9,Monitoring_new!$S9,IF(Monitoring_new!CG9=Monitoring_new!$L9,Monitoring_new!$T9,IF(Monitoring_new!CG9=Monitoring_new!$N9,Monitoring_new!$U9,IF(Monitoring_new!CG9=Monitoring_new!$P9,Monitoring_new!$V9,"ERROR"))))))</f>
        <v>0</v>
      </c>
      <c r="CH9" s="85"/>
      <c r="CI9" s="70">
        <f>IF(Monitoring_new!CI9="","",IF(Monitoring_new!CI9=Monitoring_new!$H9,Monitoring_new!$R9,IF(Monitoring_new!CI9=Monitoring_new!$J9,Monitoring_new!$S9,IF(Monitoring_new!CI9=Monitoring_new!$L9,Monitoring_new!$T9,IF(Monitoring_new!CI9=Monitoring_new!$N9,Monitoring_new!$U9,IF(Monitoring_new!CI9=Monitoring_new!$P9,Monitoring_new!$V9,"ERROR"))))))</f>
        <v>3</v>
      </c>
      <c r="CJ9" s="72"/>
      <c r="CK9" s="70">
        <f>IF(Monitoring_new!CK9="","",IF(Monitoring_new!CK9=Monitoring_new!$H9,Monitoring_new!$R9,IF(Monitoring_new!CK9=Monitoring_new!$J9,Monitoring_new!$S9,IF(Monitoring_new!CK9=Monitoring_new!$L9,Monitoring_new!$T9,IF(Monitoring_new!CK9=Monitoring_new!$N9,Monitoring_new!$U9,IF(Monitoring_new!CK9=Monitoring_new!$P9,Monitoring_new!$V9,"ERROR"))))))</f>
        <v>3</v>
      </c>
      <c r="CL9" s="72"/>
      <c r="CM9" s="70">
        <f>IF(Monitoring_new!CM9="","",IF(Monitoring_new!CM9=Monitoring_new!$H9,Monitoring_new!$R9,IF(Monitoring_new!CM9=Monitoring_new!$J9,Monitoring_new!$S9,IF(Monitoring_new!CM9=Monitoring_new!$L9,Monitoring_new!$T9,IF(Monitoring_new!CM9=Monitoring_new!$N9,Monitoring_new!$U9,IF(Monitoring_new!CM9=Monitoring_new!$P9,Monitoring_new!$V9,"ERROR"))))))</f>
        <v>0</v>
      </c>
      <c r="CN9" s="72"/>
      <c r="CO9" s="70">
        <f>IF(Monitoring_new!CO9="","",IF(Monitoring_new!CO9=Monitoring_new!$H9,Monitoring_new!$R9,IF(Monitoring_new!CO9=Monitoring_new!$J9,Monitoring_new!$S9,IF(Monitoring_new!CO9=Monitoring_new!$L9,Monitoring_new!$T9,IF(Monitoring_new!CO9=Monitoring_new!$N9,Monitoring_new!$U9,IF(Monitoring_new!CO9=Monitoring_new!$P9,Monitoring_new!$V9,"ERROR"))))))</f>
        <v>3</v>
      </c>
      <c r="CP9" s="72"/>
      <c r="CQ9" s="70">
        <f>IF(Monitoring_new!CQ9="","",IF(Monitoring_new!CQ9=Monitoring_new!$H9,Monitoring_new!$R9,IF(Monitoring_new!CQ9=Monitoring_new!$J9,Monitoring_new!$S9,IF(Monitoring_new!CQ9=Monitoring_new!$L9,Monitoring_new!$T9,IF(Monitoring_new!CQ9=Monitoring_new!$N9,Monitoring_new!$U9,IF(Monitoring_new!CQ9=Monitoring_new!$P9,Monitoring_new!$V9,"ERROR"))))))</f>
        <v>3</v>
      </c>
      <c r="CR9" s="72"/>
      <c r="CS9" s="70">
        <f>IF(Monitoring_new!CS9="","",IF(Monitoring_new!CS9=Monitoring_new!$H9,Monitoring_new!$R9,IF(Monitoring_new!CS9=Monitoring_new!$J9,Monitoring_new!$S9,IF(Monitoring_new!CS9=Monitoring_new!$L9,Monitoring_new!$T9,IF(Monitoring_new!CS9=Monitoring_new!$N9,Monitoring_new!$U9,IF(Monitoring_new!CS9=Monitoring_new!$P9,Monitoring_new!$V9,"ERROR"))))))</f>
        <v>3</v>
      </c>
      <c r="CT9" s="72"/>
      <c r="CU9" s="70">
        <f>IF(Monitoring_new!CU9="","",IF(Monitoring_new!CU9=Monitoring_new!$H9,Monitoring_new!$R9,IF(Monitoring_new!CU9=Monitoring_new!$J9,Monitoring_new!$S9,IF(Monitoring_new!CU9=Monitoring_new!$L9,Monitoring_new!$T9,IF(Monitoring_new!CU9=Monitoring_new!$N9,Monitoring_new!$U9,IF(Monitoring_new!CU9=Monitoring_new!$P9,Monitoring_new!$V9,"ERROR"))))))</f>
        <v>3</v>
      </c>
      <c r="CV9" s="72"/>
      <c r="CW9" s="70">
        <f>IF(Monitoring_new!CW9="","",IF(Monitoring_new!CW9=Monitoring_new!$H9,Monitoring_new!$R9,IF(Monitoring_new!CW9=Monitoring_new!$J9,Monitoring_new!$S9,IF(Monitoring_new!CW9=Monitoring_new!$L9,Monitoring_new!$T9,IF(Monitoring_new!CW9=Monitoring_new!$N9,Monitoring_new!$U9,IF(Monitoring_new!CW9=Monitoring_new!$P9,Monitoring_new!$V9,"ERROR"))))))</f>
        <v>3</v>
      </c>
      <c r="CX9" s="72"/>
      <c r="CY9" s="70">
        <f>IF(Monitoring_new!CY9="","",IF(Monitoring_new!CY9=Monitoring_new!$H9,Monitoring_new!$R9,IF(Monitoring_new!CY9=Monitoring_new!$J9,Monitoring_new!$S9,IF(Monitoring_new!CY9=Monitoring_new!$L9,Monitoring_new!$T9,IF(Monitoring_new!CY9=Monitoring_new!$N9,Monitoring_new!$U9,IF(Monitoring_new!CY9=Monitoring_new!$P9,Monitoring_new!$V9,"ERROR"))))))</f>
        <v>3</v>
      </c>
      <c r="CZ9" s="72"/>
      <c r="DA9" s="70">
        <f>IF(Monitoring_new!DA9="","",IF(Monitoring_new!DA9=Monitoring_new!$H9,Monitoring_new!$R9,IF(Monitoring_new!DA9=Monitoring_new!$J9,Monitoring_new!$S9,IF(Monitoring_new!DA9=Monitoring_new!$L9,Monitoring_new!$T9,IF(Monitoring_new!DA9=Monitoring_new!$N9,Monitoring_new!$U9,IF(Monitoring_new!DA9=Monitoring_new!$P9,Monitoring_new!$V9,"ERROR"))))))</f>
        <v>0</v>
      </c>
      <c r="DB9" s="72"/>
      <c r="DC9" s="70">
        <f>IF(Monitoring_new!DC9="","",IF(Monitoring_new!DC9=Monitoring_new!$H9,Monitoring_new!$R9,IF(Monitoring_new!DC9=Monitoring_new!$J9,Monitoring_new!$S9,IF(Monitoring_new!DC9=Monitoring_new!$L9,Monitoring_new!$T9,IF(Monitoring_new!DC9=Monitoring_new!$N9,Monitoring_new!$U9,IF(Monitoring_new!DC9=Monitoring_new!$P9,Monitoring_new!$V9,"ERROR"))))))</f>
        <v>0</v>
      </c>
      <c r="DD9" s="72"/>
      <c r="DE9" s="70">
        <f>IF(Monitoring_new!DE9="","",IF(Monitoring_new!DE9=Monitoring_new!$H9,Monitoring_new!$R9,IF(Monitoring_new!DE9=Monitoring_new!$J9,Monitoring_new!$S9,IF(Monitoring_new!DE9=Monitoring_new!$L9,Monitoring_new!$T9,IF(Monitoring_new!DE9=Monitoring_new!$N9,Monitoring_new!$U9,IF(Monitoring_new!DE9=Monitoring_new!$P9,Monitoring_new!$V9,"ERROR"))))))</f>
        <v>3</v>
      </c>
      <c r="DF9" s="72"/>
      <c r="DG9" s="70">
        <f>IF(Monitoring_new!DG9="","",IF(Monitoring_new!DG9=Monitoring_new!$H9,Monitoring_new!$R9,IF(Monitoring_new!DG9=Monitoring_new!$J9,Monitoring_new!$S9,IF(Monitoring_new!DG9=Monitoring_new!$L9,Monitoring_new!$T9,IF(Monitoring_new!DG9=Monitoring_new!$N9,Monitoring_new!$U9,IF(Monitoring_new!DG9=Monitoring_new!$P9,Monitoring_new!$V9,"ERROR"))))))</f>
        <v>0</v>
      </c>
      <c r="DH9" s="72"/>
      <c r="DI9" s="70">
        <f>IF(Monitoring_new!DI9="","",IF(Monitoring_new!DI9=Monitoring_new!$H9,Monitoring_new!$R9,IF(Monitoring_new!DI9=Monitoring_new!$J9,Monitoring_new!$S9,IF(Monitoring_new!DI9=Monitoring_new!$L9,Monitoring_new!$T9,IF(Monitoring_new!DI9=Monitoring_new!$N9,Monitoring_new!$U9,IF(Monitoring_new!DI9=Monitoring_new!$P9,Monitoring_new!$V9,"ERROR"))))))</f>
        <v>3</v>
      </c>
      <c r="DJ9" s="72"/>
      <c r="DK9" s="70">
        <f>IF(Monitoring_new!DK9="","",IF(Monitoring_new!DK9=Monitoring_new!$H9,Monitoring_new!$R9,IF(Monitoring_new!DK9=Monitoring_new!$J9,Monitoring_new!$S9,IF(Monitoring_new!DK9=Monitoring_new!$L9,Monitoring_new!$T9,IF(Monitoring_new!DK9=Monitoring_new!$N9,Monitoring_new!$U9,IF(Monitoring_new!DK9=Monitoring_new!$P9,Monitoring_new!$V9,"ERROR"))))))</f>
        <v>0</v>
      </c>
      <c r="DL9" s="72"/>
      <c r="DM9" s="70">
        <f>IF(Monitoring_new!DM9="","",IF(Monitoring_new!DM9=Monitoring_new!$H9,Monitoring_new!$R9,IF(Monitoring_new!DM9=Monitoring_new!$J9,Monitoring_new!$S9,IF(Monitoring_new!DM9=Monitoring_new!$L9,Monitoring_new!$T9,IF(Monitoring_new!DM9=Monitoring_new!$N9,Monitoring_new!$U9,IF(Monitoring_new!DM9=Monitoring_new!$P9,Monitoring_new!$V9,"ERROR"))))))</f>
        <v>0</v>
      </c>
      <c r="DN9" s="72"/>
      <c r="DO9" s="70">
        <f>IF(Monitoring_new!DO9="","",IF(Monitoring_new!DO9=Monitoring_new!$H9,Monitoring_new!$R9,IF(Monitoring_new!DO9=Monitoring_new!$J9,Monitoring_new!$S9,IF(Monitoring_new!DO9=Monitoring_new!$L9,Monitoring_new!$T9,IF(Monitoring_new!DO9=Monitoring_new!$N9,Monitoring_new!$U9,IF(Monitoring_new!DO9=Monitoring_new!$P9,Monitoring_new!$V9,"ERROR"))))))</f>
        <v>3</v>
      </c>
      <c r="DP9" s="72"/>
      <c r="DQ9" s="70">
        <f>IF(Monitoring_new!DQ9="","",IF(Monitoring_new!DQ9=Monitoring_new!$H9,Monitoring_new!$R9,IF(Monitoring_new!DQ9=Monitoring_new!$J9,Monitoring_new!$S9,IF(Monitoring_new!DQ9=Monitoring_new!$L9,Monitoring_new!$T9,IF(Monitoring_new!DQ9=Monitoring_new!$N9,Monitoring_new!$U9,IF(Monitoring_new!DQ9=Monitoring_new!$P9,Monitoring_new!$V9,"ERROR"))))))</f>
        <v>0</v>
      </c>
      <c r="DR9" s="72"/>
      <c r="DS9" s="70">
        <f>IF(Monitoring_new!DS9="","",IF(Monitoring_new!DS9=Monitoring_new!$H9,Monitoring_new!$R9,IF(Monitoring_new!DS9=Monitoring_new!$J9,Monitoring_new!$S9,IF(Monitoring_new!DS9=Monitoring_new!$L9,Monitoring_new!$T9,IF(Monitoring_new!DS9=Monitoring_new!$N9,Monitoring_new!$U9,IF(Monitoring_new!DS9=Monitoring_new!$P9,Monitoring_new!$V9,"ERROR"))))))</f>
        <v>0</v>
      </c>
      <c r="DT9" s="72"/>
      <c r="DU9" s="70">
        <f>IF(Monitoring_new!DU9="","",IF(Monitoring_new!DU9=Monitoring_new!$H9,Monitoring_new!$R9,IF(Monitoring_new!DU9=Monitoring_new!$J9,Monitoring_new!$S9,IF(Monitoring_new!DU9=Monitoring_new!$L9,Monitoring_new!$T9,IF(Monitoring_new!DU9=Monitoring_new!$N9,Monitoring_new!$U9,IF(Monitoring_new!DU9=Monitoring_new!$P9,Monitoring_new!$V9,"ERROR"))))))</f>
        <v>3</v>
      </c>
      <c r="DV9" s="72"/>
      <c r="DW9" s="70">
        <f>IF(Monitoring_new!DW9="","",IF(Monitoring_new!DW9=Monitoring_new!$H9,Monitoring_new!$R9,IF(Monitoring_new!DW9=Monitoring_new!$J9,Monitoring_new!$S9,IF(Monitoring_new!DW9=Monitoring_new!$L9,Monitoring_new!$T9,IF(Monitoring_new!DW9=Monitoring_new!$N9,Monitoring_new!$U9,IF(Monitoring_new!DW9=Monitoring_new!$P9,Monitoring_new!$V9,"ERROR"))))))</f>
        <v>3</v>
      </c>
      <c r="DX9" s="72"/>
      <c r="DY9" s="70">
        <f>IF(Monitoring_new!DY9="","",IF(Monitoring_new!DY9=Monitoring_new!$H9,Monitoring_new!$R9,IF(Monitoring_new!DY9=Monitoring_new!$J9,Monitoring_new!$S9,IF(Monitoring_new!DY9=Monitoring_new!$L9,Monitoring_new!$T9,IF(Monitoring_new!DY9=Monitoring_new!$N9,Monitoring_new!$U9,IF(Monitoring_new!DY9=Monitoring_new!$P9,Monitoring_new!$V9,"ERROR"))))))</f>
        <v>3</v>
      </c>
      <c r="DZ9" s="72"/>
      <c r="EA9" s="70">
        <f>IF(Monitoring_new!EA9="","",IF(Monitoring_new!EA9=Monitoring_new!$H9,Monitoring_new!$R9,IF(Monitoring_new!EA9=Monitoring_new!$J9,Monitoring_new!$S9,IF(Monitoring_new!EA9=Monitoring_new!$L9,Monitoring_new!$T9,IF(Monitoring_new!EA9=Monitoring_new!$N9,Monitoring_new!$U9,IF(Monitoring_new!EA9=Monitoring_new!$P9,Monitoring_new!$V9,"ERROR"))))))</f>
        <v>0</v>
      </c>
      <c r="EB9" s="72"/>
      <c r="EC9" s="70">
        <f>IF(Monitoring_new!EC9="","",IF(Monitoring_new!EC9=Monitoring_new!$H9,Monitoring_new!$R9,IF(Monitoring_new!EC9=Monitoring_new!$J9,Monitoring_new!$S9,IF(Monitoring_new!EC9=Monitoring_new!$L9,Monitoring_new!$T9,IF(Monitoring_new!EC9=Monitoring_new!$N9,Monitoring_new!$U9,IF(Monitoring_new!EC9=Monitoring_new!$P9,Monitoring_new!$V9,"ERROR"))))))</f>
        <v>0</v>
      </c>
      <c r="ED9" s="72"/>
      <c r="EE9" s="70">
        <f>IF(Monitoring_new!EE9="","",IF(Monitoring_new!EE9=Monitoring_new!$H9,Monitoring_new!$R9,IF(Monitoring_new!EE9=Monitoring_new!$J9,Monitoring_new!$S9,IF(Monitoring_new!EE9=Monitoring_new!$L9,Monitoring_new!$T9,IF(Monitoring_new!EE9=Monitoring_new!$N9,Monitoring_new!$U9,IF(Monitoring_new!EE9=Monitoring_new!$P9,Monitoring_new!$V9,"ERROR"))))))</f>
        <v>3</v>
      </c>
      <c r="EF9" s="72"/>
      <c r="EG9" s="70">
        <f>IF(Monitoring_new!EG9="","",IF(Monitoring_new!EG9=Monitoring_new!$H9,Monitoring_new!$R9,IF(Monitoring_new!EG9=Monitoring_new!$J9,Monitoring_new!$S9,IF(Monitoring_new!EG9=Monitoring_new!$L9,Monitoring_new!$T9,IF(Monitoring_new!EG9=Monitoring_new!$N9,Monitoring_new!$U9,IF(Monitoring_new!EG9=Monitoring_new!$P9,Monitoring_new!$V9,"ERROR"))))))</f>
        <v>3</v>
      </c>
      <c r="EH9" s="72"/>
      <c r="EI9" s="70">
        <f>IF(Monitoring_new!EI9="","",IF(Monitoring_new!EI9=Monitoring_new!$H9,Monitoring_new!$R9,IF(Monitoring_new!EI9=Monitoring_new!$J9,Monitoring_new!$S9,IF(Monitoring_new!EI9=Monitoring_new!$L9,Monitoring_new!$T9,IF(Monitoring_new!EI9=Monitoring_new!$N9,Monitoring_new!$U9,IF(Monitoring_new!EI9=Monitoring_new!$P9,Monitoring_new!$V9,"ERROR"))))))</f>
        <v>3</v>
      </c>
      <c r="EJ9" s="72"/>
      <c r="EK9" s="70">
        <f>IF(Monitoring_new!EK9="","",IF(Monitoring_new!EK9=Monitoring_new!$H9,Monitoring_new!$R9,IF(Monitoring_new!EK9=Monitoring_new!$J9,Monitoring_new!$S9,IF(Monitoring_new!EK9=Monitoring_new!$L9,Monitoring_new!$T9,IF(Monitoring_new!EK9=Monitoring_new!$N9,Monitoring_new!$U9,IF(Monitoring_new!EK9=Monitoring_new!$P9,Monitoring_new!$V9,"ERROR"))))))</f>
        <v>3</v>
      </c>
      <c r="EL9" s="72"/>
      <c r="EM9" s="70">
        <f>IF(Monitoring_new!EM9="","",IF(Monitoring_new!EM9=Monitoring_new!$H9,Monitoring_new!$R9,IF(Monitoring_new!EM9=Monitoring_new!$J9,Monitoring_new!$S9,IF(Monitoring_new!EM9=Monitoring_new!$L9,Monitoring_new!$T9,IF(Monitoring_new!EM9=Monitoring_new!$N9,Monitoring_new!$U9,IF(Monitoring_new!EM9=Monitoring_new!$P9,Monitoring_new!$V9,"ERROR"))))))</f>
        <v>0</v>
      </c>
      <c r="EN9" s="72"/>
      <c r="EO9" s="70">
        <f>IF(Monitoring_new!EO9="","",IF(Monitoring_new!EO9=Monitoring_new!$H9,Monitoring_new!$R9,IF(Monitoring_new!EO9=Monitoring_new!$J9,Monitoring_new!$S9,IF(Monitoring_new!EO9=Monitoring_new!$L9,Monitoring_new!$T9,IF(Monitoring_new!EO9=Monitoring_new!$N9,Monitoring_new!$U9,IF(Monitoring_new!EO9=Monitoring_new!$P9,Monitoring_new!$V9,"ERROR"))))))</f>
        <v>0</v>
      </c>
      <c r="EP9" s="72"/>
      <c r="EQ9" s="70">
        <f>IF(Monitoring_new!EQ9="","",IF(Monitoring_new!EQ9=Monitoring_new!$H9,Monitoring_new!$R9,IF(Monitoring_new!EQ9=Monitoring_new!$J9,Monitoring_new!$S9,IF(Monitoring_new!EQ9=Monitoring_new!$L9,Monitoring_new!$T9,IF(Monitoring_new!EQ9=Monitoring_new!$N9,Monitoring_new!$U9,IF(Monitoring_new!EQ9=Monitoring_new!$P9,Monitoring_new!$V9,"ERROR"))))))</f>
        <v>3</v>
      </c>
      <c r="ER9" s="72"/>
      <c r="ES9" s="70">
        <f>IF(Monitoring_new!ES9="","",IF(Monitoring_new!ES9=Monitoring_new!$H9,Monitoring_new!$R9,IF(Monitoring_new!ES9=Monitoring_new!$J9,Monitoring_new!$S9,IF(Monitoring_new!ES9=Monitoring_new!$L9,Monitoring_new!$T9,IF(Monitoring_new!ES9=Monitoring_new!$N9,Monitoring_new!$U9,IF(Monitoring_new!ES9=Monitoring_new!$P9,Monitoring_new!$V9,"ERROR"))))))</f>
        <v>0</v>
      </c>
      <c r="ET9" s="72"/>
      <c r="EU9" s="70">
        <f>IF(Monitoring_new!EU9="","",IF(Monitoring_new!EU9=Monitoring_new!$H9,Monitoring_new!$R9,IF(Monitoring_new!EU9=Monitoring_new!$J9,Monitoring_new!$S9,IF(Monitoring_new!EU9=Monitoring_new!$L9,Monitoring_new!$T9,IF(Monitoring_new!EU9=Monitoring_new!$N9,Monitoring_new!$U9,IF(Monitoring_new!EU9=Monitoring_new!$P9,Monitoring_new!$V9,"ERROR"))))))</f>
        <v>3</v>
      </c>
      <c r="EV9" s="72"/>
      <c r="EW9" s="70">
        <f>IF(Monitoring_new!EW9="","",IF(Monitoring_new!EW9=Monitoring_new!$H9,Monitoring_new!$R9,IF(Monitoring_new!EW9=Monitoring_new!$J9,Monitoring_new!$S9,IF(Monitoring_new!EW9=Monitoring_new!$L9,Monitoring_new!$T9,IF(Monitoring_new!EW9=Monitoring_new!$N9,Monitoring_new!$U9,IF(Monitoring_new!EW9=Monitoring_new!$P9,Monitoring_new!$V9,"ERROR"))))))</f>
        <v>3</v>
      </c>
      <c r="EX9" s="72"/>
      <c r="EY9" s="70">
        <f>IF(Monitoring_new!EY9="","",IF(Monitoring_new!EY9=Monitoring_new!$H9,Monitoring_new!$R9,IF(Monitoring_new!EY9=Monitoring_new!$J9,Monitoring_new!$S9,IF(Monitoring_new!EY9=Monitoring_new!$L9,Monitoring_new!$T9,IF(Monitoring_new!EY9=Monitoring_new!$N9,Monitoring_new!$U9,IF(Monitoring_new!EY9=Monitoring_new!$P9,Monitoring_new!$V9,"ERROR"))))))</f>
        <v>3</v>
      </c>
      <c r="EZ9" s="72"/>
      <c r="FA9" s="72"/>
      <c r="FB9" s="70" t="str">
        <f>IF(Monitoring_new!FB9="","",IF(Monitoring_new!FB9=Monitoring_new!$H9,Monitoring_new!$R9,IF(Monitoring_new!FB9=Monitoring_new!$J9,Monitoring_new!$S9,IF(Monitoring_new!FB9=Monitoring_new!$L9,Monitoring_new!$T9,IF(Monitoring_new!FB9=Monitoring_new!$N9,Monitoring_new!$U9,IF(Monitoring_new!FB9=Monitoring_new!$P9,Monitoring_new!$V9,"ERROR"))))))</f>
        <v/>
      </c>
      <c r="FC9" s="72"/>
      <c r="FD9" s="70" t="str">
        <f>IF(Monitoring_new!FD9="","",IF(Monitoring_new!FD9=Monitoring_new!$H9,Monitoring_new!$R9,IF(Monitoring_new!FD9=Monitoring_new!$J9,Monitoring_new!$S9,IF(Monitoring_new!FD9=Monitoring_new!$L9,Monitoring_new!$T9,IF(Monitoring_new!FD9=Monitoring_new!$N9,Monitoring_new!$U9,IF(Monitoring_new!FD9=Monitoring_new!$P9,Monitoring_new!$V9,"ERROR"))))))</f>
        <v/>
      </c>
      <c r="FE9" s="72"/>
      <c r="FF9" s="70" t="str">
        <f>IF(Monitoring_new!FF9="","",IF(Monitoring_new!FF9=Monitoring_new!$H9,Monitoring_new!$R9,IF(Monitoring_new!FF9=Monitoring_new!$J9,Monitoring_new!$S9,IF(Monitoring_new!FF9=Monitoring_new!$L9,Monitoring_new!$T9,IF(Monitoring_new!FF9=Monitoring_new!$N9,Monitoring_new!$U9,IF(Monitoring_new!FF9=Monitoring_new!$P9,Monitoring_new!$V9,"ERROR"))))))</f>
        <v/>
      </c>
      <c r="FG9" s="72"/>
    </row>
    <row r="10" spans="1:163" ht="50.1" customHeight="1" x14ac:dyDescent="0.3">
      <c r="A10" s="10" t="s">
        <v>34</v>
      </c>
      <c r="B10" s="14" t="s">
        <v>77</v>
      </c>
      <c r="C10" s="160" t="str">
        <f>VLOOKUP(A10,Quest_eng_2018!A:C,3,FALSE)</f>
        <v>Is the enterprise Statute published on the Web page?</v>
      </c>
      <c r="D10" s="160" t="s">
        <v>319</v>
      </c>
      <c r="E10" s="2" t="s">
        <v>120</v>
      </c>
      <c r="F10" s="2" t="s">
        <v>121</v>
      </c>
      <c r="G10" s="6">
        <v>3</v>
      </c>
      <c r="H10" s="2" t="s">
        <v>21</v>
      </c>
      <c r="I10" s="2" t="s">
        <v>22</v>
      </c>
      <c r="J10" s="2" t="s">
        <v>23</v>
      </c>
      <c r="K10" s="2" t="s">
        <v>24</v>
      </c>
      <c r="L10" s="2" t="s">
        <v>25</v>
      </c>
      <c r="M10" s="2" t="s">
        <v>26</v>
      </c>
      <c r="N10" s="2" t="s">
        <v>255</v>
      </c>
      <c r="O10" s="2" t="s">
        <v>255</v>
      </c>
      <c r="P10" s="2" t="s">
        <v>414</v>
      </c>
      <c r="Q10" s="2" t="s">
        <v>414</v>
      </c>
      <c r="R10" s="6">
        <v>3</v>
      </c>
      <c r="S10" s="2">
        <v>0</v>
      </c>
      <c r="T10" s="6">
        <f t="shared" si="0"/>
        <v>1.5</v>
      </c>
      <c r="U10" s="2" t="s">
        <v>255</v>
      </c>
      <c r="V10" s="2" t="s">
        <v>414</v>
      </c>
      <c r="W10" s="70">
        <f>IF(Monitoring_new!W10="","",IF(Monitoring_new!W10=Monitoring_new!$H10,Monitoring_new!$R10,IF(Monitoring_new!W10=Monitoring_new!$J10,Monitoring_new!$S10,IF(Monitoring_new!W10=Monitoring_new!$L10,Monitoring_new!$T10,IF(Monitoring_new!W10=Monitoring_new!$N10,Monitoring_new!$U10,IF(Monitoring_new!W10=Monitoring_new!$P10,Monitoring_new!$V10,"ERROR"))))))</f>
        <v>0</v>
      </c>
      <c r="X10" s="37"/>
      <c r="Y10" s="70">
        <f>IF(Monitoring_new!Y10="","",IF(Monitoring_new!Y10=Monitoring_new!$H10,Monitoring_new!$R10,IF(Monitoring_new!Y10=Monitoring_new!$J10,Monitoring_new!$S10,IF(Monitoring_new!Y10=Monitoring_new!$L10,Monitoring_new!$T10,IF(Monitoring_new!Y10=Monitoring_new!$N10,Monitoring_new!$U10,IF(Monitoring_new!Y10=Monitoring_new!$P10,Monitoring_new!$V10,"ERROR"))))))</f>
        <v>0</v>
      </c>
      <c r="Z10" s="37"/>
      <c r="AA10" s="70">
        <f>IF(Monitoring_new!AA10="","",IF(Monitoring_new!AA10=Monitoring_new!$H10,Monitoring_new!$R10,IF(Monitoring_new!AA10=Monitoring_new!$J10,Monitoring_new!$S10,IF(Monitoring_new!AA10=Monitoring_new!$L10,Monitoring_new!$T10,IF(Monitoring_new!AA10=Monitoring_new!$N10,Monitoring_new!$U10,IF(Monitoring_new!AA10=Monitoring_new!$P10,Monitoring_new!$V10,"ERROR"))))))</f>
        <v>3</v>
      </c>
      <c r="AB10" s="65"/>
      <c r="AC10" s="70">
        <f>IF(Monitoring_new!AC10="","",IF(Monitoring_new!AC10=Monitoring_new!$H10,Monitoring_new!$R10,IF(Monitoring_new!AC10=Monitoring_new!$J10,Monitoring_new!$S10,IF(Monitoring_new!AC10=Monitoring_new!$L10,Monitoring_new!$T10,IF(Monitoring_new!AC10=Monitoring_new!$N10,Monitoring_new!$U10,IF(Monitoring_new!AC10=Monitoring_new!$P10,Monitoring_new!$V10,"ERROR"))))))</f>
        <v>3</v>
      </c>
      <c r="AD10" s="72"/>
      <c r="AE10" s="70">
        <f>IF(Monitoring_new!AE10="","",IF(Monitoring_new!AE10=Monitoring_new!$H10,Monitoring_new!$R10,IF(Monitoring_new!AE10=Monitoring_new!$J10,Monitoring_new!$S10,IF(Monitoring_new!AE10=Monitoring_new!$L10,Monitoring_new!$T10,IF(Monitoring_new!AE10=Monitoring_new!$N10,Monitoring_new!$U10,IF(Monitoring_new!AE10=Monitoring_new!$P10,Monitoring_new!$V10,"ERROR"))))))</f>
        <v>3</v>
      </c>
      <c r="AF10" s="85"/>
      <c r="AG10" s="70">
        <f>IF(Monitoring_new!AG10="","",IF(Monitoring_new!AG10=Monitoring_new!$H10,Monitoring_new!$R10,IF(Monitoring_new!AG10=Monitoring_new!$J10,Monitoring_new!$S10,IF(Monitoring_new!AG10=Monitoring_new!$L10,Monitoring_new!$T10,IF(Monitoring_new!AG10=Monitoring_new!$N10,Monitoring_new!$U10,IF(Monitoring_new!AG10=Monitoring_new!$P10,Monitoring_new!$V10,"ERROR"))))))</f>
        <v>3</v>
      </c>
      <c r="AH10" s="72"/>
      <c r="AI10" s="70">
        <f>IF(Monitoring_new!AI10="","",IF(Monitoring_new!AI10=Monitoring_new!$H10,Monitoring_new!$R10,IF(Monitoring_new!AI10=Monitoring_new!$J10,Monitoring_new!$S10,IF(Monitoring_new!AI10=Monitoring_new!$L10,Monitoring_new!$T10,IF(Monitoring_new!AI10=Monitoring_new!$N10,Monitoring_new!$U10,IF(Monitoring_new!AI10=Monitoring_new!$P10,Monitoring_new!$V10,"ERROR"))))))</f>
        <v>3</v>
      </c>
      <c r="AJ10" s="81"/>
      <c r="AK10" s="70">
        <f>IF(Monitoring_new!AK10="","",IF(Monitoring_new!AK10=Monitoring_new!$H10,Monitoring_new!$R10,IF(Monitoring_new!AK10=Monitoring_new!$J10,Monitoring_new!$S10,IF(Monitoring_new!AK10=Monitoring_new!$L10,Monitoring_new!$T10,IF(Monitoring_new!AK10=Monitoring_new!$N10,Monitoring_new!$U10,IF(Monitoring_new!AK10=Monitoring_new!$P10,Monitoring_new!$V10,"ERROR"))))))</f>
        <v>3</v>
      </c>
      <c r="AL10" s="85"/>
      <c r="AM10" s="70">
        <f>IF(Monitoring_new!AM10="","",IF(Monitoring_new!AM10=Monitoring_new!$H10,Monitoring_new!$R10,IF(Monitoring_new!AM10=Monitoring_new!$J10,Monitoring_new!$S10,IF(Monitoring_new!AM10=Monitoring_new!$L10,Monitoring_new!$T10,IF(Monitoring_new!AM10=Monitoring_new!$N10,Monitoring_new!$U10,IF(Monitoring_new!AM10=Monitoring_new!$P10,Monitoring_new!$V10,"ERROR"))))))</f>
        <v>3</v>
      </c>
      <c r="AN10" s="84"/>
      <c r="AO10" s="70">
        <f>IF(Monitoring_new!AO10="","",IF(Monitoring_new!AO10=Monitoring_new!$H10,Monitoring_new!$R10,IF(Monitoring_new!AO10=Monitoring_new!$J10,Monitoring_new!$S10,IF(Monitoring_new!AO10=Monitoring_new!$L10,Monitoring_new!$T10,IF(Monitoring_new!AO10=Monitoring_new!$N10,Monitoring_new!$U10,IF(Monitoring_new!AO10=Monitoring_new!$P10,Monitoring_new!$V10,"ERROR"))))))</f>
        <v>3</v>
      </c>
      <c r="AP10" s="84"/>
      <c r="AQ10" s="70">
        <f>IF(Monitoring_new!AQ10="","",IF(Monitoring_new!AQ10=Monitoring_new!$H10,Monitoring_new!$R10,IF(Monitoring_new!AQ10=Monitoring_new!$J10,Monitoring_new!$S10,IF(Monitoring_new!AQ10=Monitoring_new!$L10,Monitoring_new!$T10,IF(Monitoring_new!AQ10=Monitoring_new!$N10,Monitoring_new!$U10,IF(Monitoring_new!AQ10=Monitoring_new!$P10,Monitoring_new!$V10,"ERROR"))))))</f>
        <v>3</v>
      </c>
      <c r="AR10" s="81"/>
      <c r="AS10" s="70">
        <f>IF(Monitoring_new!AS10="","",IF(Monitoring_new!AS10=Monitoring_new!$H10,Monitoring_new!$R10,IF(Monitoring_new!AS10=Monitoring_new!$J10,Monitoring_new!$S10,IF(Monitoring_new!AS10=Monitoring_new!$L10,Monitoring_new!$T10,IF(Monitoring_new!AS10=Monitoring_new!$N10,Monitoring_new!$U10,IF(Monitoring_new!AS10=Monitoring_new!$P10,Monitoring_new!$V10,"ERROR"))))))</f>
        <v>3</v>
      </c>
      <c r="AT10" s="85"/>
      <c r="AU10" s="70">
        <f>IF(Monitoring_new!AU10="","",IF(Monitoring_new!AU10=Monitoring_new!$H10,Monitoring_new!$R10,IF(Monitoring_new!AU10=Monitoring_new!$J10,Monitoring_new!$S10,IF(Monitoring_new!AU10=Monitoring_new!$L10,Monitoring_new!$T10,IF(Monitoring_new!AU10=Monitoring_new!$N10,Monitoring_new!$U10,IF(Monitoring_new!AU10=Monitoring_new!$P10,Monitoring_new!$V10,"ERROR"))))))</f>
        <v>3</v>
      </c>
      <c r="AV10" s="72"/>
      <c r="AW10" s="70">
        <f>IF(Monitoring_new!AW10="","",IF(Monitoring_new!AW10=Monitoring_new!$H10,Monitoring_new!$R10,IF(Monitoring_new!AW10=Monitoring_new!$J10,Monitoring_new!$S10,IF(Monitoring_new!AW10=Monitoring_new!$L10,Monitoring_new!$T10,IF(Monitoring_new!AW10=Monitoring_new!$N10,Monitoring_new!$U10,IF(Monitoring_new!AW10=Monitoring_new!$P10,Monitoring_new!$V10,"ERROR"))))))</f>
        <v>3</v>
      </c>
      <c r="AX10" s="85"/>
      <c r="AY10" s="70">
        <f>IF(Monitoring_new!AY10="","",IF(Monitoring_new!AY10=Monitoring_new!$H10,Monitoring_new!$R10,IF(Monitoring_new!AY10=Monitoring_new!$J10,Monitoring_new!$S10,IF(Monitoring_new!AY10=Monitoring_new!$L10,Monitoring_new!$T10,IF(Monitoring_new!AY10=Monitoring_new!$N10,Monitoring_new!$U10,IF(Monitoring_new!AY10=Monitoring_new!$P10,Monitoring_new!$V10,"ERROR"))))))</f>
        <v>3</v>
      </c>
      <c r="AZ10" s="72"/>
      <c r="BA10" s="70">
        <f>IF(Monitoring_new!BA10="","",IF(Monitoring_new!BA10=Monitoring_new!$H10,Monitoring_new!$R10,IF(Monitoring_new!BA10=Monitoring_new!$J10,Monitoring_new!$S10,IF(Monitoring_new!BA10=Monitoring_new!$L10,Monitoring_new!$T10,IF(Monitoring_new!BA10=Monitoring_new!$N10,Monitoring_new!$U10,IF(Monitoring_new!BA10=Monitoring_new!$P10,Monitoring_new!$V10,"ERROR"))))))</f>
        <v>3</v>
      </c>
      <c r="BB10" s="72"/>
      <c r="BC10" s="70">
        <f>IF(Monitoring_new!BC10="","",IF(Monitoring_new!BC10=Monitoring_new!$H10,Monitoring_new!$R10,IF(Monitoring_new!BC10=Monitoring_new!$J10,Monitoring_new!$S10,IF(Monitoring_new!BC10=Monitoring_new!$L10,Monitoring_new!$T10,IF(Monitoring_new!BC10=Monitoring_new!$N10,Monitoring_new!$U10,IF(Monitoring_new!BC10=Monitoring_new!$P10,Monitoring_new!$V10,"ERROR"))))))</f>
        <v>0</v>
      </c>
      <c r="BD10" s="72"/>
      <c r="BE10" s="70">
        <f>IF(Monitoring_new!BE10="","",IF(Monitoring_new!BE10=Monitoring_new!$H10,Monitoring_new!$R10,IF(Monitoring_new!BE10=Monitoring_new!$J10,Monitoring_new!$S10,IF(Monitoring_new!BE10=Monitoring_new!$L10,Monitoring_new!$T10,IF(Monitoring_new!BE10=Monitoring_new!$N10,Monitoring_new!$U10,IF(Monitoring_new!BE10=Monitoring_new!$P10,Monitoring_new!$V10,"ERROR"))))))</f>
        <v>3</v>
      </c>
      <c r="BF10" s="85"/>
      <c r="BG10" s="70">
        <f>IF(Monitoring_new!BG10="","",IF(Monitoring_new!BG10=Monitoring_new!$H10,Monitoring_new!$R10,IF(Monitoring_new!BG10=Monitoring_new!$J10,Monitoring_new!$S10,IF(Monitoring_new!BG10=Monitoring_new!$L10,Monitoring_new!$T10,IF(Monitoring_new!BG10=Monitoring_new!$N10,Monitoring_new!$U10,IF(Monitoring_new!BG10=Monitoring_new!$P10,Monitoring_new!$V10,"ERROR"))))))</f>
        <v>0</v>
      </c>
      <c r="BH10" s="72"/>
      <c r="BI10" s="70">
        <f>IF(Monitoring_new!BI10="","",IF(Monitoring_new!BI10=Monitoring_new!$H10,Monitoring_new!$R10,IF(Monitoring_new!BI10=Monitoring_new!$J10,Monitoring_new!$S10,IF(Monitoring_new!BI10=Monitoring_new!$L10,Monitoring_new!$T10,IF(Monitoring_new!BI10=Monitoring_new!$N10,Monitoring_new!$U10,IF(Monitoring_new!BI10=Monitoring_new!$P10,Monitoring_new!$V10,"ERROR"))))))</f>
        <v>3</v>
      </c>
      <c r="BJ10" s="85"/>
      <c r="BK10" s="70">
        <f>IF(Monitoring_new!BK10="","",IF(Monitoring_new!BK10=Monitoring_new!$H10,Monitoring_new!$R10,IF(Monitoring_new!BK10=Monitoring_new!$J10,Monitoring_new!$S10,IF(Monitoring_new!BK10=Monitoring_new!$L10,Monitoring_new!$T10,IF(Monitoring_new!BK10=Monitoring_new!$N10,Monitoring_new!$U10,IF(Monitoring_new!BK10=Monitoring_new!$P10,Monitoring_new!$V10,"ERROR"))))))</f>
        <v>0</v>
      </c>
      <c r="BL10" s="85"/>
      <c r="BM10" s="70">
        <f>IF(Monitoring_new!BM10="","",IF(Monitoring_new!BM10=Monitoring_new!$H10,Monitoring_new!$R10,IF(Monitoring_new!BM10=Monitoring_new!$J10,Monitoring_new!$S10,IF(Monitoring_new!BM10=Monitoring_new!$L10,Monitoring_new!$T10,IF(Monitoring_new!BM10=Monitoring_new!$N10,Monitoring_new!$U10,IF(Monitoring_new!BM10=Monitoring_new!$P10,Monitoring_new!$V10,"ERROR"))))))</f>
        <v>3</v>
      </c>
      <c r="BN10" s="72"/>
      <c r="BO10" s="70">
        <f>IF(Monitoring_new!BO10="","",IF(Monitoring_new!BO10=Monitoring_new!$H10,Monitoring_new!$R10,IF(Monitoring_new!BO10=Monitoring_new!$J10,Monitoring_new!$S10,IF(Monitoring_new!BO10=Monitoring_new!$L10,Monitoring_new!$T10,IF(Monitoring_new!BO10=Monitoring_new!$N10,Monitoring_new!$U10,IF(Monitoring_new!BO10=Monitoring_new!$P10,Monitoring_new!$V10,"ERROR"))))))</f>
        <v>0</v>
      </c>
      <c r="BP10" s="72"/>
      <c r="BQ10" s="70">
        <f>IF(Monitoring_new!BQ10="","",IF(Monitoring_new!BQ10=Monitoring_new!$H10,Monitoring_new!$R10,IF(Monitoring_new!BQ10=Monitoring_new!$J10,Monitoring_new!$S10,IF(Monitoring_new!BQ10=Monitoring_new!$L10,Monitoring_new!$T10,IF(Monitoring_new!BQ10=Monitoring_new!$N10,Monitoring_new!$U10,IF(Monitoring_new!BQ10=Monitoring_new!$P10,Monitoring_new!$V10,"ERROR"))))))</f>
        <v>3</v>
      </c>
      <c r="BR10" s="85"/>
      <c r="BS10" s="70">
        <f>IF(Monitoring_new!BS10="","",IF(Monitoring_new!BS10=Monitoring_new!$H10,Monitoring_new!$R10,IF(Monitoring_new!BS10=Monitoring_new!$J10,Monitoring_new!$S10,IF(Monitoring_new!BS10=Monitoring_new!$L10,Monitoring_new!$T10,IF(Monitoring_new!BS10=Monitoring_new!$N10,Monitoring_new!$U10,IF(Monitoring_new!BS10=Monitoring_new!$P10,Monitoring_new!$V10,"ERROR"))))))</f>
        <v>3</v>
      </c>
      <c r="BT10" s="72"/>
      <c r="BU10" s="70">
        <f>IF(Monitoring_new!BU10="","",IF(Monitoring_new!BU10=Monitoring_new!$H10,Monitoring_new!$R10,IF(Monitoring_new!BU10=Monitoring_new!$J10,Monitoring_new!$S10,IF(Monitoring_new!BU10=Monitoring_new!$L10,Monitoring_new!$T10,IF(Monitoring_new!BU10=Monitoring_new!$N10,Monitoring_new!$U10,IF(Monitoring_new!BU10=Monitoring_new!$P10,Monitoring_new!$V10,"ERROR"))))))</f>
        <v>3</v>
      </c>
      <c r="BV10" s="85"/>
      <c r="BW10" s="70">
        <f>IF(Monitoring_new!BW10="","",IF(Monitoring_new!BW10=Monitoring_new!$H10,Monitoring_new!$R10,IF(Monitoring_new!BW10=Monitoring_new!$J10,Monitoring_new!$S10,IF(Monitoring_new!BW10=Monitoring_new!$L10,Monitoring_new!$T10,IF(Monitoring_new!BW10=Monitoring_new!$N10,Monitoring_new!$U10,IF(Monitoring_new!BW10=Monitoring_new!$P10,Monitoring_new!$V10,"ERROR"))))))</f>
        <v>0</v>
      </c>
      <c r="BX10" s="72"/>
      <c r="BY10" s="70">
        <f>IF(Monitoring_new!BY10="","",IF(Monitoring_new!BY10=Monitoring_new!$H10,Monitoring_new!$R10,IF(Monitoring_new!BY10=Monitoring_new!$J10,Monitoring_new!$S10,IF(Monitoring_new!BY10=Monitoring_new!$L10,Monitoring_new!$T10,IF(Monitoring_new!BY10=Monitoring_new!$N10,Monitoring_new!$U10,IF(Monitoring_new!BY10=Monitoring_new!$P10,Monitoring_new!$V10,"ERROR"))))))</f>
        <v>0</v>
      </c>
      <c r="BZ10" s="72"/>
      <c r="CA10" s="70">
        <f>IF(Monitoring_new!CA10="","",IF(Monitoring_new!CA10=Monitoring_new!$H10,Monitoring_new!$R10,IF(Monitoring_new!CA10=Monitoring_new!$J10,Monitoring_new!$S10,IF(Monitoring_new!CA10=Monitoring_new!$L10,Monitoring_new!$T10,IF(Monitoring_new!CA10=Monitoring_new!$N10,Monitoring_new!$U10,IF(Monitoring_new!CA10=Monitoring_new!$P10,Monitoring_new!$V10,"ERROR"))))))</f>
        <v>0</v>
      </c>
      <c r="CB10" s="72"/>
      <c r="CC10" s="70">
        <f>IF(Monitoring_new!CC10="","",IF(Monitoring_new!CC10=Monitoring_new!$H10,Monitoring_new!$R10,IF(Monitoring_new!CC10=Monitoring_new!$J10,Monitoring_new!$S10,IF(Monitoring_new!CC10=Monitoring_new!$L10,Monitoring_new!$T10,IF(Monitoring_new!CC10=Monitoring_new!$N10,Monitoring_new!$U10,IF(Monitoring_new!CC10=Monitoring_new!$P10,Monitoring_new!$V10,"ERROR"))))))</f>
        <v>3</v>
      </c>
      <c r="CD10" s="69"/>
      <c r="CE10" s="70">
        <f>IF(Monitoring_new!CE10="","",IF(Monitoring_new!CE10=Monitoring_new!$H10,Monitoring_new!$R10,IF(Monitoring_new!CE10=Monitoring_new!$J10,Monitoring_new!$S10,IF(Monitoring_new!CE10=Monitoring_new!$L10,Monitoring_new!$T10,IF(Monitoring_new!CE10=Monitoring_new!$N10,Monitoring_new!$U10,IF(Monitoring_new!CE10=Monitoring_new!$P10,Monitoring_new!$V10,"ERROR"))))))</f>
        <v>3</v>
      </c>
      <c r="CF10" s="69"/>
      <c r="CG10" s="70">
        <f>IF(Monitoring_new!CG10="","",IF(Monitoring_new!CG10=Monitoring_new!$H10,Monitoring_new!$R10,IF(Monitoring_new!CG10=Monitoring_new!$J10,Monitoring_new!$S10,IF(Monitoring_new!CG10=Monitoring_new!$L10,Monitoring_new!$T10,IF(Monitoring_new!CG10=Monitoring_new!$N10,Monitoring_new!$U10,IF(Monitoring_new!CG10=Monitoring_new!$P10,Monitoring_new!$V10,"ERROR"))))))</f>
        <v>3</v>
      </c>
      <c r="CH10" s="72"/>
      <c r="CI10" s="70">
        <f>IF(Monitoring_new!CI10="","",IF(Monitoring_new!CI10=Monitoring_new!$H10,Monitoring_new!$R10,IF(Monitoring_new!CI10=Monitoring_new!$J10,Monitoring_new!$S10,IF(Monitoring_new!CI10=Monitoring_new!$L10,Monitoring_new!$T10,IF(Monitoring_new!CI10=Monitoring_new!$N10,Monitoring_new!$U10,IF(Monitoring_new!CI10=Monitoring_new!$P10,Monitoring_new!$V10,"ERROR"))))))</f>
        <v>3</v>
      </c>
      <c r="CJ10" s="72"/>
      <c r="CK10" s="70">
        <f>IF(Monitoring_new!CK10="","",IF(Monitoring_new!CK10=Monitoring_new!$H10,Monitoring_new!$R10,IF(Monitoring_new!CK10=Monitoring_new!$J10,Monitoring_new!$S10,IF(Monitoring_new!CK10=Monitoring_new!$L10,Monitoring_new!$T10,IF(Monitoring_new!CK10=Monitoring_new!$N10,Monitoring_new!$U10,IF(Monitoring_new!CK10=Monitoring_new!$P10,Monitoring_new!$V10,"ERROR"))))))</f>
        <v>0</v>
      </c>
      <c r="CL10" s="72"/>
      <c r="CM10" s="70">
        <f>IF(Monitoring_new!CM10="","",IF(Monitoring_new!CM10=Monitoring_new!$H10,Monitoring_new!$R10,IF(Monitoring_new!CM10=Monitoring_new!$J10,Monitoring_new!$S10,IF(Monitoring_new!CM10=Monitoring_new!$L10,Monitoring_new!$T10,IF(Monitoring_new!CM10=Monitoring_new!$N10,Monitoring_new!$U10,IF(Monitoring_new!CM10=Monitoring_new!$P10,Monitoring_new!$V10,"ERROR"))))))</f>
        <v>3</v>
      </c>
      <c r="CN10" s="72"/>
      <c r="CO10" s="70">
        <f>IF(Monitoring_new!CO10="","",IF(Monitoring_new!CO10=Monitoring_new!$H10,Monitoring_new!$R10,IF(Monitoring_new!CO10=Monitoring_new!$J10,Monitoring_new!$S10,IF(Monitoring_new!CO10=Monitoring_new!$L10,Monitoring_new!$T10,IF(Monitoring_new!CO10=Monitoring_new!$N10,Monitoring_new!$U10,IF(Monitoring_new!CO10=Monitoring_new!$P10,Monitoring_new!$V10,"ERROR"))))))</f>
        <v>3</v>
      </c>
      <c r="CP10" s="72"/>
      <c r="CQ10" s="70">
        <f>IF(Monitoring_new!CQ10="","",IF(Monitoring_new!CQ10=Monitoring_new!$H10,Monitoring_new!$R10,IF(Monitoring_new!CQ10=Monitoring_new!$J10,Monitoring_new!$S10,IF(Monitoring_new!CQ10=Monitoring_new!$L10,Monitoring_new!$T10,IF(Monitoring_new!CQ10=Monitoring_new!$N10,Monitoring_new!$U10,IF(Monitoring_new!CQ10=Monitoring_new!$P10,Monitoring_new!$V10,"ERROR"))))))</f>
        <v>0</v>
      </c>
      <c r="CR10" s="72"/>
      <c r="CS10" s="70">
        <f>IF(Monitoring_new!CS10="","",IF(Monitoring_new!CS10=Monitoring_new!$H10,Monitoring_new!$R10,IF(Monitoring_new!CS10=Monitoring_new!$J10,Monitoring_new!$S10,IF(Monitoring_new!CS10=Monitoring_new!$L10,Monitoring_new!$T10,IF(Monitoring_new!CS10=Monitoring_new!$N10,Monitoring_new!$U10,IF(Monitoring_new!CS10=Monitoring_new!$P10,Monitoring_new!$V10,"ERROR"))))))</f>
        <v>3</v>
      </c>
      <c r="CT10" s="72"/>
      <c r="CU10" s="70">
        <f>IF(Monitoring_new!CU10="","",IF(Monitoring_new!CU10=Monitoring_new!$H10,Monitoring_new!$R10,IF(Monitoring_new!CU10=Monitoring_new!$J10,Monitoring_new!$S10,IF(Monitoring_new!CU10=Monitoring_new!$L10,Monitoring_new!$T10,IF(Monitoring_new!CU10=Monitoring_new!$N10,Monitoring_new!$U10,IF(Monitoring_new!CU10=Monitoring_new!$P10,Monitoring_new!$V10,"ERROR"))))))</f>
        <v>0</v>
      </c>
      <c r="CV10" s="72"/>
      <c r="CW10" s="70">
        <f>IF(Monitoring_new!CW10="","",IF(Monitoring_new!CW10=Monitoring_new!$H10,Monitoring_new!$R10,IF(Monitoring_new!CW10=Monitoring_new!$J10,Monitoring_new!$S10,IF(Monitoring_new!CW10=Monitoring_new!$L10,Monitoring_new!$T10,IF(Monitoring_new!CW10=Monitoring_new!$N10,Monitoring_new!$U10,IF(Monitoring_new!CW10=Monitoring_new!$P10,Monitoring_new!$V10,"ERROR"))))))</f>
        <v>3</v>
      </c>
      <c r="CX10" s="72"/>
      <c r="CY10" s="70">
        <f>IF(Monitoring_new!CY10="","",IF(Monitoring_new!CY10=Monitoring_new!$H10,Monitoring_new!$R10,IF(Monitoring_new!CY10=Monitoring_new!$J10,Monitoring_new!$S10,IF(Monitoring_new!CY10=Monitoring_new!$L10,Monitoring_new!$T10,IF(Monitoring_new!CY10=Monitoring_new!$N10,Monitoring_new!$U10,IF(Monitoring_new!CY10=Monitoring_new!$P10,Monitoring_new!$V10,"ERROR"))))))</f>
        <v>3</v>
      </c>
      <c r="CZ10" s="72"/>
      <c r="DA10" s="70">
        <f>IF(Monitoring_new!DA10="","",IF(Monitoring_new!DA10=Monitoring_new!$H10,Monitoring_new!$R10,IF(Monitoring_new!DA10=Monitoring_new!$J10,Monitoring_new!$S10,IF(Monitoring_new!DA10=Monitoring_new!$L10,Monitoring_new!$T10,IF(Monitoring_new!DA10=Monitoring_new!$N10,Monitoring_new!$U10,IF(Monitoring_new!DA10=Monitoring_new!$P10,Monitoring_new!$V10,"ERROR"))))))</f>
        <v>3</v>
      </c>
      <c r="DB10" s="72"/>
      <c r="DC10" s="70">
        <f>IF(Monitoring_new!DC10="","",IF(Monitoring_new!DC10=Monitoring_new!$H10,Monitoring_new!$R10,IF(Monitoring_new!DC10=Monitoring_new!$J10,Monitoring_new!$S10,IF(Monitoring_new!DC10=Monitoring_new!$L10,Monitoring_new!$T10,IF(Monitoring_new!DC10=Monitoring_new!$N10,Monitoring_new!$U10,IF(Monitoring_new!DC10=Monitoring_new!$P10,Monitoring_new!$V10,"ERROR"))))))</f>
        <v>3</v>
      </c>
      <c r="DD10" s="72"/>
      <c r="DE10" s="70">
        <f>IF(Monitoring_new!DE10="","",IF(Monitoring_new!DE10=Monitoring_new!$H10,Monitoring_new!$R10,IF(Monitoring_new!DE10=Monitoring_new!$J10,Monitoring_new!$S10,IF(Monitoring_new!DE10=Monitoring_new!$L10,Monitoring_new!$T10,IF(Monitoring_new!DE10=Monitoring_new!$N10,Monitoring_new!$U10,IF(Monitoring_new!DE10=Monitoring_new!$P10,Monitoring_new!$V10,"ERROR"))))))</f>
        <v>3</v>
      </c>
      <c r="DF10" s="72"/>
      <c r="DG10" s="70">
        <f>IF(Monitoring_new!DG10="","",IF(Monitoring_new!DG10=Monitoring_new!$H10,Monitoring_new!$R10,IF(Monitoring_new!DG10=Monitoring_new!$J10,Monitoring_new!$S10,IF(Monitoring_new!DG10=Monitoring_new!$L10,Monitoring_new!$T10,IF(Monitoring_new!DG10=Monitoring_new!$N10,Monitoring_new!$U10,IF(Monitoring_new!DG10=Monitoring_new!$P10,Monitoring_new!$V10,"ERROR"))))))</f>
        <v>0</v>
      </c>
      <c r="DH10" s="72"/>
      <c r="DI10" s="70">
        <f>IF(Monitoring_new!DI10="","",IF(Monitoring_new!DI10=Monitoring_new!$H10,Monitoring_new!$R10,IF(Monitoring_new!DI10=Monitoring_new!$J10,Monitoring_new!$S10,IF(Monitoring_new!DI10=Monitoring_new!$L10,Monitoring_new!$T10,IF(Monitoring_new!DI10=Monitoring_new!$N10,Monitoring_new!$U10,IF(Monitoring_new!DI10=Monitoring_new!$P10,Monitoring_new!$V10,"ERROR"))))))</f>
        <v>3</v>
      </c>
      <c r="DJ10" s="72"/>
      <c r="DK10" s="70">
        <f>IF(Monitoring_new!DK10="","",IF(Monitoring_new!DK10=Monitoring_new!$H10,Monitoring_new!$R10,IF(Monitoring_new!DK10=Monitoring_new!$J10,Monitoring_new!$S10,IF(Monitoring_new!DK10=Monitoring_new!$L10,Monitoring_new!$T10,IF(Monitoring_new!DK10=Monitoring_new!$N10,Monitoring_new!$U10,IF(Monitoring_new!DK10=Monitoring_new!$P10,Monitoring_new!$V10,"ERROR"))))))</f>
        <v>3</v>
      </c>
      <c r="DL10" s="72"/>
      <c r="DM10" s="70">
        <f>IF(Monitoring_new!DM10="","",IF(Monitoring_new!DM10=Monitoring_new!$H10,Monitoring_new!$R10,IF(Monitoring_new!DM10=Monitoring_new!$J10,Monitoring_new!$S10,IF(Monitoring_new!DM10=Monitoring_new!$L10,Monitoring_new!$T10,IF(Monitoring_new!DM10=Monitoring_new!$N10,Monitoring_new!$U10,IF(Monitoring_new!DM10=Monitoring_new!$P10,Monitoring_new!$V10,"ERROR"))))))</f>
        <v>0</v>
      </c>
      <c r="DN10" s="72"/>
      <c r="DO10" s="70">
        <f>IF(Monitoring_new!DO10="","",IF(Monitoring_new!DO10=Monitoring_new!$H10,Monitoring_new!$R10,IF(Monitoring_new!DO10=Monitoring_new!$J10,Monitoring_new!$S10,IF(Monitoring_new!DO10=Monitoring_new!$L10,Monitoring_new!$T10,IF(Monitoring_new!DO10=Monitoring_new!$N10,Monitoring_new!$U10,IF(Monitoring_new!DO10=Monitoring_new!$P10,Monitoring_new!$V10,"ERROR"))))))</f>
        <v>0</v>
      </c>
      <c r="DP10" s="72"/>
      <c r="DQ10" s="70">
        <f>IF(Monitoring_new!DQ10="","",IF(Monitoring_new!DQ10=Monitoring_new!$H10,Monitoring_new!$R10,IF(Monitoring_new!DQ10=Monitoring_new!$J10,Monitoring_new!$S10,IF(Monitoring_new!DQ10=Monitoring_new!$L10,Monitoring_new!$T10,IF(Monitoring_new!DQ10=Monitoring_new!$N10,Monitoring_new!$U10,IF(Monitoring_new!DQ10=Monitoring_new!$P10,Monitoring_new!$V10,"ERROR"))))))</f>
        <v>3</v>
      </c>
      <c r="DR10" s="72"/>
      <c r="DS10" s="70">
        <f>IF(Monitoring_new!DS10="","",IF(Monitoring_new!DS10=Monitoring_new!$H10,Monitoring_new!$R10,IF(Monitoring_new!DS10=Monitoring_new!$J10,Monitoring_new!$S10,IF(Monitoring_new!DS10=Monitoring_new!$L10,Monitoring_new!$T10,IF(Monitoring_new!DS10=Monitoring_new!$N10,Monitoring_new!$U10,IF(Monitoring_new!DS10=Monitoring_new!$P10,Monitoring_new!$V10,"ERROR"))))))</f>
        <v>1.5</v>
      </c>
      <c r="DT10" s="72"/>
      <c r="DU10" s="70">
        <f>IF(Monitoring_new!DU10="","",IF(Monitoring_new!DU10=Monitoring_new!$H10,Monitoring_new!$R10,IF(Monitoring_new!DU10=Monitoring_new!$J10,Monitoring_new!$S10,IF(Monitoring_new!DU10=Monitoring_new!$L10,Monitoring_new!$T10,IF(Monitoring_new!DU10=Monitoring_new!$N10,Monitoring_new!$U10,IF(Monitoring_new!DU10=Monitoring_new!$P10,Monitoring_new!$V10,"ERROR"))))))</f>
        <v>0</v>
      </c>
      <c r="DV10" s="72"/>
      <c r="DW10" s="70">
        <f>IF(Monitoring_new!DW10="","",IF(Monitoring_new!DW10=Monitoring_new!$H10,Monitoring_new!$R10,IF(Monitoring_new!DW10=Monitoring_new!$J10,Monitoring_new!$S10,IF(Monitoring_new!DW10=Monitoring_new!$L10,Monitoring_new!$T10,IF(Monitoring_new!DW10=Monitoring_new!$N10,Monitoring_new!$U10,IF(Monitoring_new!DW10=Monitoring_new!$P10,Monitoring_new!$V10,"ERROR"))))))</f>
        <v>3</v>
      </c>
      <c r="DX10" s="72"/>
      <c r="DY10" s="70">
        <f>IF(Monitoring_new!DY10="","",IF(Monitoring_new!DY10=Monitoring_new!$H10,Monitoring_new!$R10,IF(Monitoring_new!DY10=Monitoring_new!$J10,Monitoring_new!$S10,IF(Monitoring_new!DY10=Monitoring_new!$L10,Monitoring_new!$T10,IF(Monitoring_new!DY10=Monitoring_new!$N10,Monitoring_new!$U10,IF(Monitoring_new!DY10=Monitoring_new!$P10,Monitoring_new!$V10,"ERROR"))))))</f>
        <v>3</v>
      </c>
      <c r="DZ10" s="72"/>
      <c r="EA10" s="70">
        <f>IF(Monitoring_new!EA10="","",IF(Monitoring_new!EA10=Monitoring_new!$H10,Monitoring_new!$R10,IF(Monitoring_new!EA10=Monitoring_new!$J10,Monitoring_new!$S10,IF(Monitoring_new!EA10=Monitoring_new!$L10,Monitoring_new!$T10,IF(Monitoring_new!EA10=Monitoring_new!$N10,Monitoring_new!$U10,IF(Monitoring_new!EA10=Monitoring_new!$P10,Monitoring_new!$V10,"ERROR"))))))</f>
        <v>3</v>
      </c>
      <c r="EB10" s="72"/>
      <c r="EC10" s="70">
        <f>IF(Monitoring_new!EC10="","",IF(Monitoring_new!EC10=Monitoring_new!$H10,Monitoring_new!$R10,IF(Monitoring_new!EC10=Monitoring_new!$J10,Monitoring_new!$S10,IF(Monitoring_new!EC10=Monitoring_new!$L10,Monitoring_new!$T10,IF(Monitoring_new!EC10=Monitoring_new!$N10,Monitoring_new!$U10,IF(Monitoring_new!EC10=Monitoring_new!$P10,Monitoring_new!$V10,"ERROR"))))))</f>
        <v>0</v>
      </c>
      <c r="ED10" s="72"/>
      <c r="EE10" s="70">
        <f>IF(Monitoring_new!EE10="","",IF(Monitoring_new!EE10=Monitoring_new!$H10,Monitoring_new!$R10,IF(Monitoring_new!EE10=Monitoring_new!$J10,Monitoring_new!$S10,IF(Monitoring_new!EE10=Monitoring_new!$L10,Monitoring_new!$T10,IF(Monitoring_new!EE10=Monitoring_new!$N10,Monitoring_new!$U10,IF(Monitoring_new!EE10=Monitoring_new!$P10,Monitoring_new!$V10,"ERROR"))))))</f>
        <v>3</v>
      </c>
      <c r="EF10" s="72"/>
      <c r="EG10" s="70">
        <f>IF(Monitoring_new!EG10="","",IF(Monitoring_new!EG10=Monitoring_new!$H10,Monitoring_new!$R10,IF(Monitoring_new!EG10=Monitoring_new!$J10,Monitoring_new!$S10,IF(Monitoring_new!EG10=Monitoring_new!$L10,Monitoring_new!$T10,IF(Monitoring_new!EG10=Monitoring_new!$N10,Monitoring_new!$U10,IF(Monitoring_new!EG10=Monitoring_new!$P10,Monitoring_new!$V10,"ERROR"))))))</f>
        <v>0</v>
      </c>
      <c r="EH10" s="72"/>
      <c r="EI10" s="70">
        <f>IF(Monitoring_new!EI10="","",IF(Monitoring_new!EI10=Monitoring_new!$H10,Monitoring_new!$R10,IF(Monitoring_new!EI10=Monitoring_new!$J10,Monitoring_new!$S10,IF(Monitoring_new!EI10=Monitoring_new!$L10,Monitoring_new!$T10,IF(Monitoring_new!EI10=Monitoring_new!$N10,Monitoring_new!$U10,IF(Monitoring_new!EI10=Monitoring_new!$P10,Monitoring_new!$V10,"ERROR"))))))</f>
        <v>0</v>
      </c>
      <c r="EJ10" s="72"/>
      <c r="EK10" s="70">
        <f>IF(Monitoring_new!EK10="","",IF(Monitoring_new!EK10=Monitoring_new!$H10,Monitoring_new!$R10,IF(Monitoring_new!EK10=Monitoring_new!$J10,Monitoring_new!$S10,IF(Monitoring_new!EK10=Monitoring_new!$L10,Monitoring_new!$T10,IF(Monitoring_new!EK10=Monitoring_new!$N10,Monitoring_new!$U10,IF(Monitoring_new!EK10=Monitoring_new!$P10,Monitoring_new!$V10,"ERROR"))))))</f>
        <v>0</v>
      </c>
      <c r="EL10" s="72"/>
      <c r="EM10" s="70">
        <f>IF(Monitoring_new!EM10="","",IF(Monitoring_new!EM10=Monitoring_new!$H10,Monitoring_new!$R10,IF(Monitoring_new!EM10=Monitoring_new!$J10,Monitoring_new!$S10,IF(Monitoring_new!EM10=Monitoring_new!$L10,Monitoring_new!$T10,IF(Monitoring_new!EM10=Monitoring_new!$N10,Monitoring_new!$U10,IF(Monitoring_new!EM10=Monitoring_new!$P10,Monitoring_new!$V10,"ERROR"))))))</f>
        <v>0</v>
      </c>
      <c r="EN10" s="72"/>
      <c r="EO10" s="70">
        <f>IF(Monitoring_new!EO10="","",IF(Monitoring_new!EO10=Monitoring_new!$H10,Monitoring_new!$R10,IF(Monitoring_new!EO10=Monitoring_new!$J10,Monitoring_new!$S10,IF(Monitoring_new!EO10=Monitoring_new!$L10,Monitoring_new!$T10,IF(Monitoring_new!EO10=Monitoring_new!$N10,Monitoring_new!$U10,IF(Monitoring_new!EO10=Monitoring_new!$P10,Monitoring_new!$V10,"ERROR"))))))</f>
        <v>0</v>
      </c>
      <c r="EP10" s="72"/>
      <c r="EQ10" s="70">
        <f>IF(Monitoring_new!EQ10="","",IF(Monitoring_new!EQ10=Monitoring_new!$H10,Monitoring_new!$R10,IF(Monitoring_new!EQ10=Monitoring_new!$J10,Monitoring_new!$S10,IF(Monitoring_new!EQ10=Monitoring_new!$L10,Monitoring_new!$T10,IF(Monitoring_new!EQ10=Monitoring_new!$N10,Monitoring_new!$U10,IF(Monitoring_new!EQ10=Monitoring_new!$P10,Monitoring_new!$V10,"ERROR"))))))</f>
        <v>0</v>
      </c>
      <c r="ER10" s="72"/>
      <c r="ES10" s="70">
        <f>IF(Monitoring_new!ES10="","",IF(Monitoring_new!ES10=Monitoring_new!$H10,Monitoring_new!$R10,IF(Monitoring_new!ES10=Monitoring_new!$J10,Monitoring_new!$S10,IF(Monitoring_new!ES10=Monitoring_new!$L10,Monitoring_new!$T10,IF(Monitoring_new!ES10=Monitoring_new!$N10,Monitoring_new!$U10,IF(Monitoring_new!ES10=Monitoring_new!$P10,Monitoring_new!$V10,"ERROR"))))))</f>
        <v>0</v>
      </c>
      <c r="ET10" s="72"/>
      <c r="EU10" s="70">
        <f>IF(Monitoring_new!EU10="","",IF(Monitoring_new!EU10=Monitoring_new!$H10,Monitoring_new!$R10,IF(Monitoring_new!EU10=Monitoring_new!$J10,Monitoring_new!$S10,IF(Monitoring_new!EU10=Monitoring_new!$L10,Monitoring_new!$T10,IF(Monitoring_new!EU10=Monitoring_new!$N10,Monitoring_new!$U10,IF(Monitoring_new!EU10=Monitoring_new!$P10,Monitoring_new!$V10,"ERROR"))))))</f>
        <v>3</v>
      </c>
      <c r="EV10" s="72"/>
      <c r="EW10" s="70">
        <f>IF(Monitoring_new!EW10="","",IF(Monitoring_new!EW10=Monitoring_new!$H10,Monitoring_new!$R10,IF(Monitoring_new!EW10=Monitoring_new!$J10,Monitoring_new!$S10,IF(Monitoring_new!EW10=Monitoring_new!$L10,Monitoring_new!$T10,IF(Monitoring_new!EW10=Monitoring_new!$N10,Monitoring_new!$U10,IF(Monitoring_new!EW10=Monitoring_new!$P10,Monitoring_new!$V10,"ERROR"))))))</f>
        <v>0</v>
      </c>
      <c r="EX10" s="72"/>
      <c r="EY10" s="70">
        <f>IF(Monitoring_new!EY10="","",IF(Monitoring_new!EY10=Monitoring_new!$H10,Monitoring_new!$R10,IF(Monitoring_new!EY10=Monitoring_new!$J10,Monitoring_new!$S10,IF(Monitoring_new!EY10=Monitoring_new!$L10,Monitoring_new!$T10,IF(Monitoring_new!EY10=Monitoring_new!$N10,Monitoring_new!$U10,IF(Monitoring_new!EY10=Monitoring_new!$P10,Monitoring_new!$V10,"ERROR"))))))</f>
        <v>0</v>
      </c>
      <c r="EZ10" s="72"/>
      <c r="FA10" s="72"/>
      <c r="FB10" s="70" t="str">
        <f>IF(Monitoring_new!FB10="","",IF(Monitoring_new!FB10=Monitoring_new!$H10,Monitoring_new!$R10,IF(Monitoring_new!FB10=Monitoring_new!$J10,Monitoring_new!$S10,IF(Monitoring_new!FB10=Monitoring_new!$L10,Monitoring_new!$T10,IF(Monitoring_new!FB10=Monitoring_new!$N10,Monitoring_new!$U10,IF(Monitoring_new!FB10=Monitoring_new!$P10,Monitoring_new!$V10,"ERROR"))))))</f>
        <v/>
      </c>
      <c r="FC10" s="85"/>
      <c r="FD10" s="70" t="str">
        <f>IF(Monitoring_new!FD10="","",IF(Monitoring_new!FD10=Monitoring_new!$H10,Monitoring_new!$R10,IF(Monitoring_new!FD10=Monitoring_new!$J10,Monitoring_new!$S10,IF(Monitoring_new!FD10=Monitoring_new!$L10,Monitoring_new!$T10,IF(Monitoring_new!FD10=Monitoring_new!$N10,Monitoring_new!$U10,IF(Monitoring_new!FD10=Monitoring_new!$P10,Monitoring_new!$V10,"ERROR"))))))</f>
        <v/>
      </c>
      <c r="FE10" s="72"/>
      <c r="FF10" s="70" t="str">
        <f>IF(Monitoring_new!FF10="","",IF(Monitoring_new!FF10=Monitoring_new!$H10,Monitoring_new!$R10,IF(Monitoring_new!FF10=Monitoring_new!$J10,Monitoring_new!$S10,IF(Monitoring_new!FF10=Monitoring_new!$L10,Monitoring_new!$T10,IF(Monitoring_new!FF10=Monitoring_new!$N10,Monitoring_new!$U10,IF(Monitoring_new!FF10=Monitoring_new!$P10,Monitoring_new!$V10,"ERROR"))))))</f>
        <v/>
      </c>
      <c r="FG10" s="72"/>
    </row>
    <row r="11" spans="1:163" ht="50.1" customHeight="1" x14ac:dyDescent="0.3">
      <c r="A11" s="10" t="s">
        <v>35</v>
      </c>
      <c r="B11" s="14" t="s">
        <v>78</v>
      </c>
      <c r="C11" s="160" t="str">
        <f>VLOOKUP(A11,Quest_eng_2018!A:C,3,FALSE)</f>
        <v>Is there any contact information of enterprise Administrator/Manager and its responsible people available on the Web page enabling the public to require information/send requests to the enterprise?</v>
      </c>
      <c r="D11" s="160" t="s">
        <v>319</v>
      </c>
      <c r="E11" s="2" t="s">
        <v>122</v>
      </c>
      <c r="F11" s="2" t="s">
        <v>123</v>
      </c>
      <c r="G11" s="6">
        <v>2</v>
      </c>
      <c r="H11" s="2" t="s">
        <v>21</v>
      </c>
      <c r="I11" s="2" t="s">
        <v>22</v>
      </c>
      <c r="J11" s="2" t="s">
        <v>23</v>
      </c>
      <c r="K11" s="2" t="s">
        <v>24</v>
      </c>
      <c r="L11" s="2" t="s">
        <v>25</v>
      </c>
      <c r="M11" s="2" t="s">
        <v>26</v>
      </c>
      <c r="N11" s="2" t="s">
        <v>255</v>
      </c>
      <c r="O11" s="2" t="s">
        <v>255</v>
      </c>
      <c r="P11" s="2" t="s">
        <v>414</v>
      </c>
      <c r="Q11" s="2" t="s">
        <v>414</v>
      </c>
      <c r="R11" s="6">
        <v>2</v>
      </c>
      <c r="S11" s="2">
        <v>0</v>
      </c>
      <c r="T11" s="6">
        <f t="shared" si="0"/>
        <v>1</v>
      </c>
      <c r="U11" s="2" t="s">
        <v>255</v>
      </c>
      <c r="V11" s="2" t="s">
        <v>414</v>
      </c>
      <c r="W11" s="70">
        <f>IF(Monitoring_new!W11="","",IF(Monitoring_new!W11=Monitoring_new!$H11,Monitoring_new!$R11,IF(Monitoring_new!W11=Monitoring_new!$J11,Monitoring_new!$S11,IF(Monitoring_new!W11=Monitoring_new!$L11,Monitoring_new!$T11,IF(Monitoring_new!W11=Monitoring_new!$N11,Monitoring_new!$U11,IF(Monitoring_new!W11=Monitoring_new!$P11,Monitoring_new!$V11,"ERROR"))))))</f>
        <v>0</v>
      </c>
      <c r="X11" s="69"/>
      <c r="Y11" s="70">
        <f>IF(Monitoring_new!Y11="","",IF(Monitoring_new!Y11=Monitoring_new!$H11,Monitoring_new!$R11,IF(Monitoring_new!Y11=Monitoring_new!$J11,Monitoring_new!$S11,IF(Monitoring_new!Y11=Monitoring_new!$L11,Monitoring_new!$T11,IF(Monitoring_new!Y11=Monitoring_new!$N11,Monitoring_new!$U11,IF(Monitoring_new!Y11=Monitoring_new!$P11,Monitoring_new!$V11,"ERROR"))))))</f>
        <v>2</v>
      </c>
      <c r="Z11" s="132"/>
      <c r="AA11" s="70">
        <f>IF(Monitoring_new!AA11="","",IF(Monitoring_new!AA11=Monitoring_new!$H11,Monitoring_new!$R11,IF(Monitoring_new!AA11=Monitoring_new!$J11,Monitoring_new!$S11,IF(Monitoring_new!AA11=Monitoring_new!$L11,Monitoring_new!$T11,IF(Monitoring_new!AA11=Monitoring_new!$N11,Monitoring_new!$U11,IF(Monitoring_new!AA11=Monitoring_new!$P11,Monitoring_new!$V11,"ERROR"))))))</f>
        <v>2</v>
      </c>
      <c r="AB11" s="81"/>
      <c r="AC11" s="70">
        <f>IF(Monitoring_new!AC11="","",IF(Monitoring_new!AC11=Monitoring_new!$H11,Monitoring_new!$R11,IF(Monitoring_new!AC11=Monitoring_new!$J11,Monitoring_new!$S11,IF(Monitoring_new!AC11=Monitoring_new!$L11,Monitoring_new!$T11,IF(Monitoring_new!AC11=Monitoring_new!$N11,Monitoring_new!$U11,IF(Monitoring_new!AC11=Monitoring_new!$P11,Monitoring_new!$V11,"ERROR"))))))</f>
        <v>2</v>
      </c>
      <c r="AD11" s="72"/>
      <c r="AE11" s="70">
        <f>IF(Monitoring_new!AE11="","",IF(Monitoring_new!AE11=Monitoring_new!$H11,Monitoring_new!$R11,IF(Monitoring_new!AE11=Monitoring_new!$J11,Monitoring_new!$S11,IF(Monitoring_new!AE11=Monitoring_new!$L11,Monitoring_new!$T11,IF(Monitoring_new!AE11=Monitoring_new!$N11,Monitoring_new!$U11,IF(Monitoring_new!AE11=Monitoring_new!$P11,Monitoring_new!$V11,"ERROR"))))))</f>
        <v>1</v>
      </c>
      <c r="AF11" s="85"/>
      <c r="AG11" s="70">
        <f>IF(Monitoring_new!AG11="","",IF(Monitoring_new!AG11=Monitoring_new!$H11,Monitoring_new!$R11,IF(Monitoring_new!AG11=Monitoring_new!$J11,Monitoring_new!$S11,IF(Monitoring_new!AG11=Monitoring_new!$L11,Monitoring_new!$T11,IF(Monitoring_new!AG11=Monitoring_new!$N11,Monitoring_new!$U11,IF(Monitoring_new!AG11=Monitoring_new!$P11,Monitoring_new!$V11,"ERROR"))))))</f>
        <v>1</v>
      </c>
      <c r="AH11" s="72"/>
      <c r="AI11" s="70">
        <f>IF(Monitoring_new!AI11="","",IF(Monitoring_new!AI11=Monitoring_new!$H11,Monitoring_new!$R11,IF(Monitoring_new!AI11=Monitoring_new!$J11,Monitoring_new!$S11,IF(Monitoring_new!AI11=Monitoring_new!$L11,Monitoring_new!$T11,IF(Monitoring_new!AI11=Monitoring_new!$N11,Monitoring_new!$U11,IF(Monitoring_new!AI11=Monitoring_new!$P11,Monitoring_new!$V11,"ERROR"))))))</f>
        <v>0</v>
      </c>
      <c r="AJ11" s="72"/>
      <c r="AK11" s="70">
        <f>IF(Monitoring_new!AK11="","",IF(Monitoring_new!AK11=Monitoring_new!$H11,Monitoring_new!$R11,IF(Monitoring_new!AK11=Monitoring_new!$J11,Monitoring_new!$S11,IF(Monitoring_new!AK11=Monitoring_new!$L11,Monitoring_new!$T11,IF(Monitoring_new!AK11=Monitoring_new!$N11,Monitoring_new!$U11,IF(Monitoring_new!AK11=Monitoring_new!$P11,Monitoring_new!$V11,"ERROR"))))))</f>
        <v>0</v>
      </c>
      <c r="AL11" s="85"/>
      <c r="AM11" s="70">
        <f>IF(Monitoring_new!AM11="","",IF(Monitoring_new!AM11=Monitoring_new!$H11,Monitoring_new!$R11,IF(Monitoring_new!AM11=Monitoring_new!$J11,Monitoring_new!$S11,IF(Monitoring_new!AM11=Monitoring_new!$L11,Monitoring_new!$T11,IF(Monitoring_new!AM11=Monitoring_new!$N11,Monitoring_new!$U11,IF(Monitoring_new!AM11=Monitoring_new!$P11,Monitoring_new!$V11,"ERROR"))))))</f>
        <v>2</v>
      </c>
      <c r="AN11" s="84"/>
      <c r="AO11" s="70">
        <f>IF(Monitoring_new!AO11="","",IF(Monitoring_new!AO11=Monitoring_new!$H11,Monitoring_new!$R11,IF(Monitoring_new!AO11=Monitoring_new!$J11,Monitoring_new!$S11,IF(Monitoring_new!AO11=Monitoring_new!$L11,Monitoring_new!$T11,IF(Monitoring_new!AO11=Monitoring_new!$N11,Monitoring_new!$U11,IF(Monitoring_new!AO11=Monitoring_new!$P11,Monitoring_new!$V11,"ERROR"))))))</f>
        <v>2</v>
      </c>
      <c r="AP11" s="84"/>
      <c r="AQ11" s="70">
        <f>IF(Monitoring_new!AQ11="","",IF(Monitoring_new!AQ11=Monitoring_new!$H11,Monitoring_new!$R11,IF(Monitoring_new!AQ11=Monitoring_new!$J11,Monitoring_new!$S11,IF(Monitoring_new!AQ11=Monitoring_new!$L11,Monitoring_new!$T11,IF(Monitoring_new!AQ11=Monitoring_new!$N11,Monitoring_new!$U11,IF(Monitoring_new!AQ11=Monitoring_new!$P11,Monitoring_new!$V11,"ERROR"))))))</f>
        <v>2</v>
      </c>
      <c r="AR11" s="72"/>
      <c r="AS11" s="70">
        <f>IF(Monitoring_new!AS11="","",IF(Monitoring_new!AS11=Monitoring_new!$H11,Monitoring_new!$R11,IF(Monitoring_new!AS11=Monitoring_new!$J11,Monitoring_new!$S11,IF(Monitoring_new!AS11=Monitoring_new!$L11,Monitoring_new!$T11,IF(Monitoring_new!AS11=Monitoring_new!$N11,Monitoring_new!$U11,IF(Monitoring_new!AS11=Monitoring_new!$P11,Monitoring_new!$V11,"ERROR"))))))</f>
        <v>0</v>
      </c>
      <c r="AT11" s="72"/>
      <c r="AU11" s="70">
        <f>IF(Monitoring_new!AU11="","",IF(Monitoring_new!AU11=Monitoring_new!$H11,Monitoring_new!$R11,IF(Monitoring_new!AU11=Monitoring_new!$J11,Monitoring_new!$S11,IF(Monitoring_new!AU11=Monitoring_new!$L11,Monitoring_new!$T11,IF(Monitoring_new!AU11=Monitoring_new!$N11,Monitoring_new!$U11,IF(Monitoring_new!AU11=Monitoring_new!$P11,Monitoring_new!$V11,"ERROR"))))))</f>
        <v>2</v>
      </c>
      <c r="AV11" s="72"/>
      <c r="AW11" s="70">
        <f>IF(Monitoring_new!AW11="","",IF(Monitoring_new!AW11=Monitoring_new!$H11,Monitoring_new!$R11,IF(Monitoring_new!AW11=Monitoring_new!$J11,Monitoring_new!$S11,IF(Monitoring_new!AW11=Monitoring_new!$L11,Monitoring_new!$T11,IF(Monitoring_new!AW11=Monitoring_new!$N11,Monitoring_new!$U11,IF(Monitoring_new!AW11=Monitoring_new!$P11,Monitoring_new!$V11,"ERROR"))))))</f>
        <v>0</v>
      </c>
      <c r="AX11" s="72"/>
      <c r="AY11" s="70">
        <f>IF(Monitoring_new!AY11="","",IF(Monitoring_new!AY11=Monitoring_new!$H11,Monitoring_new!$R11,IF(Monitoring_new!AY11=Monitoring_new!$J11,Monitoring_new!$S11,IF(Monitoring_new!AY11=Monitoring_new!$L11,Monitoring_new!$T11,IF(Monitoring_new!AY11=Monitoring_new!$N11,Monitoring_new!$U11,IF(Monitoring_new!AY11=Monitoring_new!$P11,Monitoring_new!$V11,"ERROR"))))))</f>
        <v>0</v>
      </c>
      <c r="AZ11" s="72"/>
      <c r="BA11" s="70">
        <f>IF(Monitoring_new!BA11="","",IF(Monitoring_new!BA11=Monitoring_new!$H11,Monitoring_new!$R11,IF(Monitoring_new!BA11=Monitoring_new!$J11,Monitoring_new!$S11,IF(Monitoring_new!BA11=Monitoring_new!$L11,Monitoring_new!$T11,IF(Monitoring_new!BA11=Monitoring_new!$N11,Monitoring_new!$U11,IF(Monitoring_new!BA11=Monitoring_new!$P11,Monitoring_new!$V11,"ERROR"))))))</f>
        <v>1</v>
      </c>
      <c r="BB11" s="72"/>
      <c r="BC11" s="70">
        <f>IF(Monitoring_new!BC11="","",IF(Monitoring_new!BC11=Monitoring_new!$H11,Monitoring_new!$R11,IF(Monitoring_new!BC11=Monitoring_new!$J11,Monitoring_new!$S11,IF(Monitoring_new!BC11=Monitoring_new!$L11,Monitoring_new!$T11,IF(Monitoring_new!BC11=Monitoring_new!$N11,Monitoring_new!$U11,IF(Monitoring_new!BC11=Monitoring_new!$P11,Monitoring_new!$V11,"ERROR"))))))</f>
        <v>0</v>
      </c>
      <c r="BD11" s="72"/>
      <c r="BE11" s="70">
        <f>IF(Monitoring_new!BE11="","",IF(Monitoring_new!BE11=Monitoring_new!$H11,Monitoring_new!$R11,IF(Monitoring_new!BE11=Monitoring_new!$J11,Monitoring_new!$S11,IF(Monitoring_new!BE11=Monitoring_new!$L11,Monitoring_new!$T11,IF(Monitoring_new!BE11=Monitoring_new!$N11,Monitoring_new!$U11,IF(Monitoring_new!BE11=Monitoring_new!$P11,Monitoring_new!$V11,"ERROR"))))))</f>
        <v>0</v>
      </c>
      <c r="BF11" s="72"/>
      <c r="BG11" s="70">
        <f>IF(Monitoring_new!BG11="","",IF(Monitoring_new!BG11=Monitoring_new!$H11,Monitoring_new!$R11,IF(Monitoring_new!BG11=Monitoring_new!$J11,Monitoring_new!$S11,IF(Monitoring_new!BG11=Monitoring_new!$L11,Monitoring_new!$T11,IF(Monitoring_new!BG11=Monitoring_new!$N11,Monitoring_new!$U11,IF(Monitoring_new!BG11=Monitoring_new!$P11,Monitoring_new!$V11,"ERROR"))))))</f>
        <v>2</v>
      </c>
      <c r="BH11" s="72"/>
      <c r="BI11" s="70">
        <f>IF(Monitoring_new!BI11="","",IF(Monitoring_new!BI11=Monitoring_new!$H11,Monitoring_new!$R11,IF(Monitoring_new!BI11=Monitoring_new!$J11,Monitoring_new!$S11,IF(Monitoring_new!BI11=Monitoring_new!$L11,Monitoring_new!$T11,IF(Monitoring_new!BI11=Monitoring_new!$N11,Monitoring_new!$U11,IF(Monitoring_new!BI11=Monitoring_new!$P11,Monitoring_new!$V11,"ERROR"))))))</f>
        <v>1</v>
      </c>
      <c r="BJ11" s="72"/>
      <c r="BK11" s="70">
        <f>IF(Monitoring_new!BK11="","",IF(Monitoring_new!BK11=Monitoring_new!$H11,Monitoring_new!$R11,IF(Monitoring_new!BK11=Monitoring_new!$J11,Monitoring_new!$S11,IF(Monitoring_new!BK11=Monitoring_new!$L11,Monitoring_new!$T11,IF(Monitoring_new!BK11=Monitoring_new!$N11,Monitoring_new!$U11,IF(Monitoring_new!BK11=Monitoring_new!$P11,Monitoring_new!$V11,"ERROR"))))))</f>
        <v>2</v>
      </c>
      <c r="BL11" s="72"/>
      <c r="BM11" s="70">
        <f>IF(Monitoring_new!BM11="","",IF(Monitoring_new!BM11=Monitoring_new!$H11,Monitoring_new!$R11,IF(Monitoring_new!BM11=Monitoring_new!$J11,Monitoring_new!$S11,IF(Monitoring_new!BM11=Monitoring_new!$L11,Monitoring_new!$T11,IF(Monitoring_new!BM11=Monitoring_new!$N11,Monitoring_new!$U11,IF(Monitoring_new!BM11=Monitoring_new!$P11,Monitoring_new!$V11,"ERROR"))))))</f>
        <v>1</v>
      </c>
      <c r="BN11" s="72"/>
      <c r="BO11" s="70">
        <f>IF(Monitoring_new!BO11="","",IF(Monitoring_new!BO11=Monitoring_new!$H11,Monitoring_new!$R11,IF(Monitoring_new!BO11=Monitoring_new!$J11,Monitoring_new!$S11,IF(Monitoring_new!BO11=Monitoring_new!$L11,Monitoring_new!$T11,IF(Monitoring_new!BO11=Monitoring_new!$N11,Monitoring_new!$U11,IF(Monitoring_new!BO11=Monitoring_new!$P11,Monitoring_new!$V11,"ERROR"))))))</f>
        <v>1</v>
      </c>
      <c r="BP11" s="72"/>
      <c r="BQ11" s="70">
        <f>IF(Monitoring_new!BQ11="","",IF(Monitoring_new!BQ11=Monitoring_new!$H11,Monitoring_new!$R11,IF(Monitoring_new!BQ11=Monitoring_new!$J11,Monitoring_new!$S11,IF(Monitoring_new!BQ11=Monitoring_new!$L11,Monitoring_new!$T11,IF(Monitoring_new!BQ11=Monitoring_new!$N11,Monitoring_new!$U11,IF(Monitoring_new!BQ11=Monitoring_new!$P11,Monitoring_new!$V11,"ERROR"))))))</f>
        <v>1</v>
      </c>
      <c r="BR11" s="72"/>
      <c r="BS11" s="70">
        <f>IF(Monitoring_new!BS11="","",IF(Monitoring_new!BS11=Monitoring_new!$H11,Monitoring_new!$R11,IF(Monitoring_new!BS11=Monitoring_new!$J11,Monitoring_new!$S11,IF(Monitoring_new!BS11=Monitoring_new!$L11,Monitoring_new!$T11,IF(Monitoring_new!BS11=Monitoring_new!$N11,Monitoring_new!$U11,IF(Monitoring_new!BS11=Monitoring_new!$P11,Monitoring_new!$V11,"ERROR"))))))</f>
        <v>1</v>
      </c>
      <c r="BT11" s="72"/>
      <c r="BU11" s="70">
        <f>IF(Monitoring_new!BU11="","",IF(Monitoring_new!BU11=Monitoring_new!$H11,Monitoring_new!$R11,IF(Monitoring_new!BU11=Monitoring_new!$J11,Monitoring_new!$S11,IF(Monitoring_new!BU11=Monitoring_new!$L11,Monitoring_new!$T11,IF(Monitoring_new!BU11=Monitoring_new!$N11,Monitoring_new!$U11,IF(Monitoring_new!BU11=Monitoring_new!$P11,Monitoring_new!$V11,"ERROR"))))))</f>
        <v>2</v>
      </c>
      <c r="BV11" s="72"/>
      <c r="BW11" s="70">
        <f>IF(Monitoring_new!BW11="","",IF(Monitoring_new!BW11=Monitoring_new!$H11,Monitoring_new!$R11,IF(Monitoring_new!BW11=Monitoring_new!$J11,Monitoring_new!$S11,IF(Monitoring_new!BW11=Monitoring_new!$L11,Monitoring_new!$T11,IF(Monitoring_new!BW11=Monitoring_new!$N11,Monitoring_new!$U11,IF(Monitoring_new!BW11=Monitoring_new!$P11,Monitoring_new!$V11,"ERROR"))))))</f>
        <v>1</v>
      </c>
      <c r="BX11" s="85"/>
      <c r="BY11" s="70">
        <f>IF(Monitoring_new!BY11="","",IF(Monitoring_new!BY11=Monitoring_new!$H11,Monitoring_new!$R11,IF(Monitoring_new!BY11=Monitoring_new!$J11,Monitoring_new!$S11,IF(Monitoring_new!BY11=Monitoring_new!$L11,Monitoring_new!$T11,IF(Monitoring_new!BY11=Monitoring_new!$N11,Monitoring_new!$U11,IF(Monitoring_new!BY11=Monitoring_new!$P11,Monitoring_new!$V11,"ERROR"))))))</f>
        <v>1</v>
      </c>
      <c r="BZ11" s="85"/>
      <c r="CA11" s="70">
        <f>IF(Monitoring_new!CA11="","",IF(Monitoring_new!CA11=Monitoring_new!$H11,Monitoring_new!$R11,IF(Monitoring_new!CA11=Monitoring_new!$J11,Monitoring_new!$S11,IF(Monitoring_new!CA11=Monitoring_new!$L11,Monitoring_new!$T11,IF(Monitoring_new!CA11=Monitoring_new!$N11,Monitoring_new!$U11,IF(Monitoring_new!CA11=Monitoring_new!$P11,Monitoring_new!$V11,"ERROR"))))))</f>
        <v>2</v>
      </c>
      <c r="CB11" s="72"/>
      <c r="CC11" s="70">
        <f>IF(Monitoring_new!CC11="","",IF(Monitoring_new!CC11=Monitoring_new!$H11,Monitoring_new!$R11,IF(Monitoring_new!CC11=Monitoring_new!$J11,Monitoring_new!$S11,IF(Monitoring_new!CC11=Monitoring_new!$L11,Monitoring_new!$T11,IF(Monitoring_new!CC11=Monitoring_new!$N11,Monitoring_new!$U11,IF(Monitoring_new!CC11=Monitoring_new!$P11,Monitoring_new!$V11,"ERROR"))))))</f>
        <v>0</v>
      </c>
      <c r="CD11" s="69"/>
      <c r="CE11" s="70">
        <f>IF(Monitoring_new!CE11="","",IF(Monitoring_new!CE11=Monitoring_new!$H11,Monitoring_new!$R11,IF(Monitoring_new!CE11=Monitoring_new!$J11,Monitoring_new!$S11,IF(Monitoring_new!CE11=Monitoring_new!$L11,Monitoring_new!$T11,IF(Monitoring_new!CE11=Monitoring_new!$N11,Monitoring_new!$U11,IF(Monitoring_new!CE11=Monitoring_new!$P11,Monitoring_new!$V11,"ERROR"))))))</f>
        <v>1</v>
      </c>
      <c r="CF11" s="132"/>
      <c r="CG11" s="70">
        <f>IF(Monitoring_new!CG11="","",IF(Monitoring_new!CG11=Monitoring_new!$H11,Monitoring_new!$R11,IF(Monitoring_new!CG11=Monitoring_new!$J11,Monitoring_new!$S11,IF(Monitoring_new!CG11=Monitoring_new!$L11,Monitoring_new!$T11,IF(Monitoring_new!CG11=Monitoring_new!$N11,Monitoring_new!$U11,IF(Monitoring_new!CG11=Monitoring_new!$P11,Monitoring_new!$V11,"ERROR"))))))</f>
        <v>0</v>
      </c>
      <c r="CH11" s="72"/>
      <c r="CI11" s="70">
        <f>IF(Monitoring_new!CI11="","",IF(Monitoring_new!CI11=Monitoring_new!$H11,Monitoring_new!$R11,IF(Monitoring_new!CI11=Monitoring_new!$J11,Monitoring_new!$S11,IF(Monitoring_new!CI11=Monitoring_new!$L11,Monitoring_new!$T11,IF(Monitoring_new!CI11=Monitoring_new!$N11,Monitoring_new!$U11,IF(Monitoring_new!CI11=Monitoring_new!$P11,Monitoring_new!$V11,"ERROR"))))))</f>
        <v>2</v>
      </c>
      <c r="CJ11" s="72"/>
      <c r="CK11" s="70">
        <f>IF(Monitoring_new!CK11="","",IF(Monitoring_new!CK11=Monitoring_new!$H11,Monitoring_new!$R11,IF(Monitoring_new!CK11=Monitoring_new!$J11,Monitoring_new!$S11,IF(Monitoring_new!CK11=Monitoring_new!$L11,Monitoring_new!$T11,IF(Monitoring_new!CK11=Monitoring_new!$N11,Monitoring_new!$U11,IF(Monitoring_new!CK11=Monitoring_new!$P11,Monitoring_new!$V11,"ERROR"))))))</f>
        <v>1</v>
      </c>
      <c r="CL11" s="72"/>
      <c r="CM11" s="70">
        <f>IF(Monitoring_new!CM11="","",IF(Monitoring_new!CM11=Monitoring_new!$H11,Monitoring_new!$R11,IF(Monitoring_new!CM11=Monitoring_new!$J11,Monitoring_new!$S11,IF(Monitoring_new!CM11=Monitoring_new!$L11,Monitoring_new!$T11,IF(Monitoring_new!CM11=Monitoring_new!$N11,Monitoring_new!$U11,IF(Monitoring_new!CM11=Monitoring_new!$P11,Monitoring_new!$V11,"ERROR"))))))</f>
        <v>0</v>
      </c>
      <c r="CN11" s="72"/>
      <c r="CO11" s="70">
        <f>IF(Monitoring_new!CO11="","",IF(Monitoring_new!CO11=Monitoring_new!$H11,Monitoring_new!$R11,IF(Monitoring_new!CO11=Monitoring_new!$J11,Monitoring_new!$S11,IF(Monitoring_new!CO11=Monitoring_new!$L11,Monitoring_new!$T11,IF(Monitoring_new!CO11=Monitoring_new!$N11,Monitoring_new!$U11,IF(Monitoring_new!CO11=Monitoring_new!$P11,Monitoring_new!$V11,"ERROR"))))))</f>
        <v>2</v>
      </c>
      <c r="CP11" s="72"/>
      <c r="CQ11" s="70">
        <f>IF(Monitoring_new!CQ11="","",IF(Monitoring_new!CQ11=Monitoring_new!$H11,Monitoring_new!$R11,IF(Monitoring_new!CQ11=Monitoring_new!$J11,Monitoring_new!$S11,IF(Monitoring_new!CQ11=Monitoring_new!$L11,Monitoring_new!$T11,IF(Monitoring_new!CQ11=Monitoring_new!$N11,Monitoring_new!$U11,IF(Monitoring_new!CQ11=Monitoring_new!$P11,Monitoring_new!$V11,"ERROR"))))))</f>
        <v>2</v>
      </c>
      <c r="CR11" s="72"/>
      <c r="CS11" s="70">
        <f>IF(Monitoring_new!CS11="","",IF(Monitoring_new!CS11=Monitoring_new!$H11,Monitoring_new!$R11,IF(Monitoring_new!CS11=Monitoring_new!$J11,Monitoring_new!$S11,IF(Monitoring_new!CS11=Monitoring_new!$L11,Monitoring_new!$T11,IF(Monitoring_new!CS11=Monitoring_new!$N11,Monitoring_new!$U11,IF(Monitoring_new!CS11=Monitoring_new!$P11,Monitoring_new!$V11,"ERROR"))))))</f>
        <v>2</v>
      </c>
      <c r="CT11" s="72"/>
      <c r="CU11" s="70">
        <f>IF(Monitoring_new!CU11="","",IF(Monitoring_new!CU11=Monitoring_new!$H11,Monitoring_new!$R11,IF(Monitoring_new!CU11=Monitoring_new!$J11,Monitoring_new!$S11,IF(Monitoring_new!CU11=Monitoring_new!$L11,Monitoring_new!$T11,IF(Monitoring_new!CU11=Monitoring_new!$N11,Monitoring_new!$U11,IF(Monitoring_new!CU11=Monitoring_new!$P11,Monitoring_new!$V11,"ERROR"))))))</f>
        <v>2</v>
      </c>
      <c r="CV11" s="72"/>
      <c r="CW11" s="70">
        <f>IF(Monitoring_new!CW11="","",IF(Monitoring_new!CW11=Monitoring_new!$H11,Monitoring_new!$R11,IF(Monitoring_new!CW11=Monitoring_new!$J11,Monitoring_new!$S11,IF(Monitoring_new!CW11=Monitoring_new!$L11,Monitoring_new!$T11,IF(Monitoring_new!CW11=Monitoring_new!$N11,Monitoring_new!$U11,IF(Monitoring_new!CW11=Monitoring_new!$P11,Monitoring_new!$V11,"ERROR"))))))</f>
        <v>2</v>
      </c>
      <c r="CX11" s="72"/>
      <c r="CY11" s="70">
        <f>IF(Monitoring_new!CY11="","",IF(Monitoring_new!CY11=Monitoring_new!$H11,Monitoring_new!$R11,IF(Monitoring_new!CY11=Monitoring_new!$J11,Monitoring_new!$S11,IF(Monitoring_new!CY11=Monitoring_new!$L11,Monitoring_new!$T11,IF(Monitoring_new!CY11=Monitoring_new!$N11,Monitoring_new!$U11,IF(Monitoring_new!CY11=Monitoring_new!$P11,Monitoring_new!$V11,"ERROR"))))))</f>
        <v>1</v>
      </c>
      <c r="CZ11" s="72"/>
      <c r="DA11" s="70">
        <f>IF(Monitoring_new!DA11="","",IF(Monitoring_new!DA11=Monitoring_new!$H11,Monitoring_new!$R11,IF(Monitoring_new!DA11=Monitoring_new!$J11,Monitoring_new!$S11,IF(Monitoring_new!DA11=Monitoring_new!$L11,Monitoring_new!$T11,IF(Monitoring_new!DA11=Monitoring_new!$N11,Monitoring_new!$U11,IF(Monitoring_new!DA11=Monitoring_new!$P11,Monitoring_new!$V11,"ERROR"))))))</f>
        <v>1</v>
      </c>
      <c r="DB11" s="72"/>
      <c r="DC11" s="70">
        <f>IF(Monitoring_new!DC11="","",IF(Monitoring_new!DC11=Monitoring_new!$H11,Monitoring_new!$R11,IF(Monitoring_new!DC11=Monitoring_new!$J11,Monitoring_new!$S11,IF(Monitoring_new!DC11=Monitoring_new!$L11,Monitoring_new!$T11,IF(Monitoring_new!DC11=Monitoring_new!$N11,Monitoring_new!$U11,IF(Monitoring_new!DC11=Monitoring_new!$P11,Monitoring_new!$V11,"ERROR"))))))</f>
        <v>0</v>
      </c>
      <c r="DD11" s="72"/>
      <c r="DE11" s="70">
        <f>IF(Monitoring_new!DE11="","",IF(Monitoring_new!DE11=Monitoring_new!$H11,Monitoring_new!$R11,IF(Monitoring_new!DE11=Monitoring_new!$J11,Monitoring_new!$S11,IF(Monitoring_new!DE11=Monitoring_new!$L11,Monitoring_new!$T11,IF(Monitoring_new!DE11=Monitoring_new!$N11,Monitoring_new!$U11,IF(Monitoring_new!DE11=Monitoring_new!$P11,Monitoring_new!$V11,"ERROR"))))))</f>
        <v>2</v>
      </c>
      <c r="DF11" s="72"/>
      <c r="DG11" s="70">
        <f>IF(Monitoring_new!DG11="","",IF(Monitoring_new!DG11=Monitoring_new!$H11,Monitoring_new!$R11,IF(Monitoring_new!DG11=Monitoring_new!$J11,Monitoring_new!$S11,IF(Monitoring_new!DG11=Monitoring_new!$L11,Monitoring_new!$T11,IF(Monitoring_new!DG11=Monitoring_new!$N11,Monitoring_new!$U11,IF(Monitoring_new!DG11=Monitoring_new!$P11,Monitoring_new!$V11,"ERROR"))))))</f>
        <v>0</v>
      </c>
      <c r="DH11" s="85"/>
      <c r="DI11" s="70">
        <f>IF(Monitoring_new!DI11="","",IF(Monitoring_new!DI11=Monitoring_new!$H11,Monitoring_new!$R11,IF(Monitoring_new!DI11=Monitoring_new!$J11,Monitoring_new!$S11,IF(Monitoring_new!DI11=Monitoring_new!$L11,Monitoring_new!$T11,IF(Monitoring_new!DI11=Monitoring_new!$N11,Monitoring_new!$U11,IF(Monitoring_new!DI11=Monitoring_new!$P11,Monitoring_new!$V11,"ERROR"))))))</f>
        <v>1</v>
      </c>
      <c r="DJ11" s="72"/>
      <c r="DK11" s="70">
        <f>IF(Monitoring_new!DK11="","",IF(Monitoring_new!DK11=Monitoring_new!$H11,Monitoring_new!$R11,IF(Monitoring_new!DK11=Monitoring_new!$J11,Monitoring_new!$S11,IF(Monitoring_new!DK11=Monitoring_new!$L11,Monitoring_new!$T11,IF(Monitoring_new!DK11=Monitoring_new!$N11,Monitoring_new!$U11,IF(Monitoring_new!DK11=Monitoring_new!$P11,Monitoring_new!$V11,"ERROR"))))))</f>
        <v>0</v>
      </c>
      <c r="DL11" s="72"/>
      <c r="DM11" s="70">
        <f>IF(Monitoring_new!DM11="","",IF(Monitoring_new!DM11=Monitoring_new!$H11,Monitoring_new!$R11,IF(Monitoring_new!DM11=Monitoring_new!$J11,Monitoring_new!$S11,IF(Monitoring_new!DM11=Monitoring_new!$L11,Monitoring_new!$T11,IF(Monitoring_new!DM11=Monitoring_new!$N11,Monitoring_new!$U11,IF(Monitoring_new!DM11=Monitoring_new!$P11,Monitoring_new!$V11,"ERROR"))))))</f>
        <v>0</v>
      </c>
      <c r="DN11" s="72"/>
      <c r="DO11" s="70">
        <f>IF(Monitoring_new!DO11="","",IF(Monitoring_new!DO11=Monitoring_new!$H11,Monitoring_new!$R11,IF(Monitoring_new!DO11=Monitoring_new!$J11,Monitoring_new!$S11,IF(Monitoring_new!DO11=Monitoring_new!$L11,Monitoring_new!$T11,IF(Monitoring_new!DO11=Monitoring_new!$N11,Monitoring_new!$U11,IF(Monitoring_new!DO11=Monitoring_new!$P11,Monitoring_new!$V11,"ERROR"))))))</f>
        <v>1</v>
      </c>
      <c r="DP11" s="72"/>
      <c r="DQ11" s="70">
        <f>IF(Monitoring_new!DQ11="","",IF(Monitoring_new!DQ11=Monitoring_new!$H11,Monitoring_new!$R11,IF(Monitoring_new!DQ11=Monitoring_new!$J11,Monitoring_new!$S11,IF(Monitoring_new!DQ11=Monitoring_new!$L11,Monitoring_new!$T11,IF(Monitoring_new!DQ11=Monitoring_new!$N11,Monitoring_new!$U11,IF(Monitoring_new!DQ11=Monitoring_new!$P11,Monitoring_new!$V11,"ERROR"))))))</f>
        <v>0</v>
      </c>
      <c r="DR11" s="72"/>
      <c r="DS11" s="70">
        <f>IF(Monitoring_new!DS11="","",IF(Monitoring_new!DS11=Monitoring_new!$H11,Monitoring_new!$R11,IF(Monitoring_new!DS11=Monitoring_new!$J11,Monitoring_new!$S11,IF(Monitoring_new!DS11=Monitoring_new!$L11,Monitoring_new!$T11,IF(Monitoring_new!DS11=Monitoring_new!$N11,Monitoring_new!$U11,IF(Monitoring_new!DS11=Monitoring_new!$P11,Monitoring_new!$V11,"ERROR"))))))</f>
        <v>2</v>
      </c>
      <c r="DT11" s="72"/>
      <c r="DU11" s="70">
        <f>IF(Monitoring_new!DU11="","",IF(Monitoring_new!DU11=Monitoring_new!$H11,Monitoring_new!$R11,IF(Monitoring_new!DU11=Monitoring_new!$J11,Monitoring_new!$S11,IF(Monitoring_new!DU11=Monitoring_new!$L11,Monitoring_new!$T11,IF(Monitoring_new!DU11=Monitoring_new!$N11,Monitoring_new!$U11,IF(Monitoring_new!DU11=Monitoring_new!$P11,Monitoring_new!$V11,"ERROR"))))))</f>
        <v>2</v>
      </c>
      <c r="DV11" s="72"/>
      <c r="DW11" s="70">
        <f>IF(Monitoring_new!DW11="","",IF(Monitoring_new!DW11=Monitoring_new!$H11,Monitoring_new!$R11,IF(Monitoring_new!DW11=Monitoring_new!$J11,Monitoring_new!$S11,IF(Monitoring_new!DW11=Monitoring_new!$L11,Monitoring_new!$T11,IF(Monitoring_new!DW11=Monitoring_new!$N11,Monitoring_new!$U11,IF(Monitoring_new!DW11=Monitoring_new!$P11,Monitoring_new!$V11,"ERROR"))))))</f>
        <v>2</v>
      </c>
      <c r="DX11" s="72"/>
      <c r="DY11" s="70">
        <f>IF(Monitoring_new!DY11="","",IF(Monitoring_new!DY11=Monitoring_new!$H11,Monitoring_new!$R11,IF(Monitoring_new!DY11=Monitoring_new!$J11,Monitoring_new!$S11,IF(Monitoring_new!DY11=Monitoring_new!$L11,Monitoring_new!$T11,IF(Monitoring_new!DY11=Monitoring_new!$N11,Monitoring_new!$U11,IF(Monitoring_new!DY11=Monitoring_new!$P11,Monitoring_new!$V11,"ERROR"))))))</f>
        <v>2</v>
      </c>
      <c r="DZ11" s="72"/>
      <c r="EA11" s="70">
        <f>IF(Monitoring_new!EA11="","",IF(Monitoring_new!EA11=Monitoring_new!$H11,Monitoring_new!$R11,IF(Monitoring_new!EA11=Monitoring_new!$J11,Monitoring_new!$S11,IF(Monitoring_new!EA11=Monitoring_new!$L11,Monitoring_new!$T11,IF(Monitoring_new!EA11=Monitoring_new!$N11,Monitoring_new!$U11,IF(Monitoring_new!EA11=Monitoring_new!$P11,Monitoring_new!$V11,"ERROR"))))))</f>
        <v>2</v>
      </c>
      <c r="EB11" s="72"/>
      <c r="EC11" s="70">
        <f>IF(Monitoring_new!EC11="","",IF(Monitoring_new!EC11=Monitoring_new!$H11,Monitoring_new!$R11,IF(Monitoring_new!EC11=Monitoring_new!$J11,Monitoring_new!$S11,IF(Monitoring_new!EC11=Monitoring_new!$L11,Monitoring_new!$T11,IF(Monitoring_new!EC11=Monitoring_new!$N11,Monitoring_new!$U11,IF(Monitoring_new!EC11=Monitoring_new!$P11,Monitoring_new!$V11,"ERROR"))))))</f>
        <v>2</v>
      </c>
      <c r="ED11" s="72"/>
      <c r="EE11" s="70">
        <f>IF(Monitoring_new!EE11="","",IF(Monitoring_new!EE11=Monitoring_new!$H11,Monitoring_new!$R11,IF(Monitoring_new!EE11=Monitoring_new!$J11,Monitoring_new!$S11,IF(Monitoring_new!EE11=Monitoring_new!$L11,Monitoring_new!$T11,IF(Monitoring_new!EE11=Monitoring_new!$N11,Monitoring_new!$U11,IF(Monitoring_new!EE11=Monitoring_new!$P11,Monitoring_new!$V11,"ERROR"))))))</f>
        <v>2</v>
      </c>
      <c r="EF11" s="72"/>
      <c r="EG11" s="70">
        <f>IF(Monitoring_new!EG11="","",IF(Monitoring_new!EG11=Monitoring_new!$H11,Monitoring_new!$R11,IF(Monitoring_new!EG11=Monitoring_new!$J11,Monitoring_new!$S11,IF(Monitoring_new!EG11=Monitoring_new!$L11,Monitoring_new!$T11,IF(Monitoring_new!EG11=Monitoring_new!$N11,Monitoring_new!$U11,IF(Monitoring_new!EG11=Monitoring_new!$P11,Monitoring_new!$V11,"ERROR"))))))</f>
        <v>2</v>
      </c>
      <c r="EH11" s="72"/>
      <c r="EI11" s="70">
        <f>IF(Monitoring_new!EI11="","",IF(Monitoring_new!EI11=Monitoring_new!$H11,Monitoring_new!$R11,IF(Monitoring_new!EI11=Monitoring_new!$J11,Monitoring_new!$S11,IF(Monitoring_new!EI11=Monitoring_new!$L11,Monitoring_new!$T11,IF(Monitoring_new!EI11=Monitoring_new!$N11,Monitoring_new!$U11,IF(Monitoring_new!EI11=Monitoring_new!$P11,Monitoring_new!$V11,"ERROR"))))))</f>
        <v>2</v>
      </c>
      <c r="EJ11" s="72"/>
      <c r="EK11" s="70">
        <f>IF(Monitoring_new!EK11="","",IF(Monitoring_new!EK11=Monitoring_new!$H11,Monitoring_new!$R11,IF(Monitoring_new!EK11=Monitoring_new!$J11,Monitoring_new!$S11,IF(Monitoring_new!EK11=Monitoring_new!$L11,Monitoring_new!$T11,IF(Monitoring_new!EK11=Monitoring_new!$N11,Monitoring_new!$U11,IF(Monitoring_new!EK11=Monitoring_new!$P11,Monitoring_new!$V11,"ERROR"))))))</f>
        <v>2</v>
      </c>
      <c r="EL11" s="72"/>
      <c r="EM11" s="70">
        <f>IF(Monitoring_new!EM11="","",IF(Monitoring_new!EM11=Monitoring_new!$H11,Monitoring_new!$R11,IF(Monitoring_new!EM11=Monitoring_new!$J11,Monitoring_new!$S11,IF(Monitoring_new!EM11=Monitoring_new!$L11,Monitoring_new!$T11,IF(Monitoring_new!EM11=Monitoring_new!$N11,Monitoring_new!$U11,IF(Monitoring_new!EM11=Monitoring_new!$P11,Monitoring_new!$V11,"ERROR"))))))</f>
        <v>2</v>
      </c>
      <c r="EN11" s="72"/>
      <c r="EO11" s="70">
        <f>IF(Monitoring_new!EO11="","",IF(Monitoring_new!EO11=Monitoring_new!$H11,Monitoring_new!$R11,IF(Monitoring_new!EO11=Monitoring_new!$J11,Monitoring_new!$S11,IF(Monitoring_new!EO11=Monitoring_new!$L11,Monitoring_new!$T11,IF(Monitoring_new!EO11=Monitoring_new!$N11,Monitoring_new!$U11,IF(Monitoring_new!EO11=Monitoring_new!$P11,Monitoring_new!$V11,"ERROR"))))))</f>
        <v>2</v>
      </c>
      <c r="EP11" s="72"/>
      <c r="EQ11" s="70">
        <f>IF(Monitoring_new!EQ11="","",IF(Monitoring_new!EQ11=Monitoring_new!$H11,Monitoring_new!$R11,IF(Monitoring_new!EQ11=Monitoring_new!$J11,Monitoring_new!$S11,IF(Monitoring_new!EQ11=Monitoring_new!$L11,Monitoring_new!$T11,IF(Monitoring_new!EQ11=Monitoring_new!$N11,Monitoring_new!$U11,IF(Monitoring_new!EQ11=Monitoring_new!$P11,Monitoring_new!$V11,"ERROR"))))))</f>
        <v>2</v>
      </c>
      <c r="ER11" s="72"/>
      <c r="ES11" s="70">
        <f>IF(Monitoring_new!ES11="","",IF(Monitoring_new!ES11=Monitoring_new!$H11,Monitoring_new!$R11,IF(Monitoring_new!ES11=Monitoring_new!$J11,Monitoring_new!$S11,IF(Monitoring_new!ES11=Monitoring_new!$L11,Monitoring_new!$T11,IF(Monitoring_new!ES11=Monitoring_new!$N11,Monitoring_new!$U11,IF(Monitoring_new!ES11=Monitoring_new!$P11,Monitoring_new!$V11,"ERROR"))))))</f>
        <v>1</v>
      </c>
      <c r="ET11" s="72"/>
      <c r="EU11" s="70">
        <f>IF(Monitoring_new!EU11="","",IF(Monitoring_new!EU11=Monitoring_new!$H11,Monitoring_new!$R11,IF(Monitoring_new!EU11=Monitoring_new!$J11,Monitoring_new!$S11,IF(Monitoring_new!EU11=Monitoring_new!$L11,Monitoring_new!$T11,IF(Monitoring_new!EU11=Monitoring_new!$N11,Monitoring_new!$U11,IF(Monitoring_new!EU11=Monitoring_new!$P11,Monitoring_new!$V11,"ERROR"))))))</f>
        <v>2</v>
      </c>
      <c r="EV11" s="72"/>
      <c r="EW11" s="70">
        <f>IF(Monitoring_new!EW11="","",IF(Monitoring_new!EW11=Monitoring_new!$H11,Monitoring_new!$R11,IF(Monitoring_new!EW11=Monitoring_new!$J11,Monitoring_new!$S11,IF(Monitoring_new!EW11=Monitoring_new!$L11,Monitoring_new!$T11,IF(Monitoring_new!EW11=Monitoring_new!$N11,Monitoring_new!$U11,IF(Monitoring_new!EW11=Monitoring_new!$P11,Monitoring_new!$V11,"ERROR"))))))</f>
        <v>2</v>
      </c>
      <c r="EX11" s="72"/>
      <c r="EY11" s="70">
        <f>IF(Monitoring_new!EY11="","",IF(Monitoring_new!EY11=Monitoring_new!$H11,Monitoring_new!$R11,IF(Monitoring_new!EY11=Monitoring_new!$J11,Monitoring_new!$S11,IF(Monitoring_new!EY11=Monitoring_new!$L11,Monitoring_new!$T11,IF(Monitoring_new!EY11=Monitoring_new!$N11,Monitoring_new!$U11,IF(Monitoring_new!EY11=Monitoring_new!$P11,Monitoring_new!$V11,"ERROR"))))))</f>
        <v>2</v>
      </c>
      <c r="EZ11" s="72"/>
      <c r="FA11" s="72"/>
      <c r="FB11" s="70" t="str">
        <f>IF(Monitoring_new!FB11="","",IF(Monitoring_new!FB11=Monitoring_new!$H11,Monitoring_new!$R11,IF(Monitoring_new!FB11=Monitoring_new!$J11,Monitoring_new!$S11,IF(Monitoring_new!FB11=Monitoring_new!$L11,Monitoring_new!$T11,IF(Monitoring_new!FB11=Monitoring_new!$N11,Monitoring_new!$U11,IF(Monitoring_new!FB11=Monitoring_new!$P11,Monitoring_new!$V11,"ERROR"))))))</f>
        <v/>
      </c>
      <c r="FC11" s="72"/>
      <c r="FD11" s="70" t="str">
        <f>IF(Monitoring_new!FD11="","",IF(Monitoring_new!FD11=Monitoring_new!$H11,Monitoring_new!$R11,IF(Monitoring_new!FD11=Monitoring_new!$J11,Monitoring_new!$S11,IF(Monitoring_new!FD11=Monitoring_new!$L11,Monitoring_new!$T11,IF(Monitoring_new!FD11=Monitoring_new!$N11,Monitoring_new!$U11,IF(Monitoring_new!FD11=Monitoring_new!$P11,Monitoring_new!$V11,"ERROR"))))))</f>
        <v/>
      </c>
      <c r="FE11" s="72"/>
      <c r="FF11" s="70" t="str">
        <f>IF(Monitoring_new!FF11="","",IF(Monitoring_new!FF11=Monitoring_new!$H11,Monitoring_new!$R11,IF(Monitoring_new!FF11=Monitoring_new!$J11,Monitoring_new!$S11,IF(Monitoring_new!FF11=Monitoring_new!$L11,Monitoring_new!$T11,IF(Monitoring_new!FF11=Monitoring_new!$N11,Monitoring_new!$U11,IF(Monitoring_new!FF11=Monitoring_new!$P11,Monitoring_new!$V11,"ERROR"))))))</f>
        <v/>
      </c>
      <c r="FG11" s="72"/>
    </row>
    <row r="12" spans="1:163" ht="50.1" customHeight="1" x14ac:dyDescent="0.3">
      <c r="A12" s="10" t="s">
        <v>36</v>
      </c>
      <c r="B12" s="14" t="s">
        <v>79</v>
      </c>
      <c r="C12" s="160" t="str">
        <f>VLOOKUP(A12,Quest_eng_2018!A:C,3,FALSE)</f>
        <v xml:space="preserve">Is there any information on enterprise founders/owners/shareholders and on their shares/ social parts held published on the Web page? </v>
      </c>
      <c r="D12" s="160" t="s">
        <v>319</v>
      </c>
      <c r="E12" s="2" t="s">
        <v>124</v>
      </c>
      <c r="F12" s="2" t="s">
        <v>125</v>
      </c>
      <c r="G12" s="6">
        <v>3</v>
      </c>
      <c r="H12" s="2" t="s">
        <v>21</v>
      </c>
      <c r="I12" s="2" t="s">
        <v>22</v>
      </c>
      <c r="J12" s="2" t="s">
        <v>23</v>
      </c>
      <c r="K12" s="2" t="s">
        <v>24</v>
      </c>
      <c r="L12" s="2" t="s">
        <v>25</v>
      </c>
      <c r="M12" s="2" t="s">
        <v>26</v>
      </c>
      <c r="N12" s="2" t="s">
        <v>255</v>
      </c>
      <c r="O12" s="2" t="s">
        <v>255</v>
      </c>
      <c r="P12" s="2" t="s">
        <v>414</v>
      </c>
      <c r="Q12" s="2" t="s">
        <v>414</v>
      </c>
      <c r="R12" s="6">
        <v>3</v>
      </c>
      <c r="S12" s="2">
        <v>0</v>
      </c>
      <c r="T12" s="6">
        <f t="shared" si="0"/>
        <v>1.5</v>
      </c>
      <c r="U12" s="2" t="s">
        <v>255</v>
      </c>
      <c r="V12" s="2" t="s">
        <v>414</v>
      </c>
      <c r="W12" s="70">
        <f>IF(Monitoring_new!W12="","",IF(Monitoring_new!W12=Monitoring_new!$H12,Monitoring_new!$R12,IF(Monitoring_new!W12=Monitoring_new!$J12,Monitoring_new!$S12,IF(Monitoring_new!W12=Monitoring_new!$L12,Monitoring_new!$T12,IF(Monitoring_new!W12=Monitoring_new!$N12,Monitoring_new!$U12,IF(Monitoring_new!W12=Monitoring_new!$P12,Monitoring_new!$V12,"ERROR"))))))</f>
        <v>0</v>
      </c>
      <c r="X12" s="38"/>
      <c r="Y12" s="70">
        <f>IF(Monitoring_new!Y12="","",IF(Monitoring_new!Y12=Monitoring_new!$H12,Monitoring_new!$R12,IF(Monitoring_new!Y12=Monitoring_new!$J12,Monitoring_new!$S12,IF(Monitoring_new!Y12=Monitoring_new!$L12,Monitoring_new!$T12,IF(Monitoring_new!Y12=Monitoring_new!$N12,Monitoring_new!$U12,IF(Monitoring_new!Y12=Monitoring_new!$P12,Monitoring_new!$V12,"ERROR"))))))</f>
        <v>3</v>
      </c>
      <c r="Z12" s="84"/>
      <c r="AA12" s="70">
        <f>IF(Monitoring_new!AA12="","",IF(Monitoring_new!AA12=Monitoring_new!$H12,Monitoring_new!$R12,IF(Monitoring_new!AA12=Monitoring_new!$J12,Monitoring_new!$S12,IF(Monitoring_new!AA12=Monitoring_new!$L12,Monitoring_new!$T12,IF(Monitoring_new!AA12=Monitoring_new!$N12,Monitoring_new!$U12,IF(Monitoring_new!AA12=Monitoring_new!$P12,Monitoring_new!$V12,"ERROR"))))))</f>
        <v>3</v>
      </c>
      <c r="AB12" s="72"/>
      <c r="AC12" s="70">
        <f>IF(Monitoring_new!AC12="","",IF(Monitoring_new!AC12=Monitoring_new!$H12,Monitoring_new!$R12,IF(Monitoring_new!AC12=Monitoring_new!$J12,Monitoring_new!$S12,IF(Monitoring_new!AC12=Monitoring_new!$L12,Monitoring_new!$T12,IF(Monitoring_new!AC12=Monitoring_new!$N12,Monitoring_new!$U12,IF(Monitoring_new!AC12=Monitoring_new!$P12,Monitoring_new!$V12,"ERROR"))))))</f>
        <v>3</v>
      </c>
      <c r="AD12" s="72"/>
      <c r="AE12" s="70">
        <f>IF(Monitoring_new!AE12="","",IF(Monitoring_new!AE12=Monitoring_new!$H12,Monitoring_new!$R12,IF(Monitoring_new!AE12=Monitoring_new!$J12,Monitoring_new!$S12,IF(Monitoring_new!AE12=Monitoring_new!$L12,Monitoring_new!$T12,IF(Monitoring_new!AE12=Monitoring_new!$N12,Monitoring_new!$U12,IF(Monitoring_new!AE12=Monitoring_new!$P12,Monitoring_new!$V12,"ERROR"))))))</f>
        <v>3</v>
      </c>
      <c r="AF12" s="72"/>
      <c r="AG12" s="70">
        <f>IF(Monitoring_new!AG12="","",IF(Monitoring_new!AG12=Monitoring_new!$H12,Monitoring_new!$R12,IF(Monitoring_new!AG12=Monitoring_new!$J12,Monitoring_new!$S12,IF(Monitoring_new!AG12=Monitoring_new!$L12,Monitoring_new!$T12,IF(Monitoring_new!AG12=Monitoring_new!$N12,Monitoring_new!$U12,IF(Monitoring_new!AG12=Monitoring_new!$P12,Monitoring_new!$V12,"ERROR"))))))</f>
        <v>3</v>
      </c>
      <c r="AH12" s="72"/>
      <c r="AI12" s="70">
        <f>IF(Monitoring_new!AI12="","",IF(Monitoring_new!AI12=Monitoring_new!$H12,Monitoring_new!$R12,IF(Monitoring_new!AI12=Monitoring_new!$J12,Monitoring_new!$S12,IF(Monitoring_new!AI12=Monitoring_new!$L12,Monitoring_new!$T12,IF(Monitoring_new!AI12=Monitoring_new!$N12,Monitoring_new!$U12,IF(Monitoring_new!AI12=Monitoring_new!$P12,Monitoring_new!$V12,"ERROR"))))))</f>
        <v>3</v>
      </c>
      <c r="AJ12" s="72"/>
      <c r="AK12" s="70">
        <f>IF(Monitoring_new!AK12="","",IF(Monitoring_new!AK12=Monitoring_new!$H12,Monitoring_new!$R12,IF(Monitoring_new!AK12=Monitoring_new!$J12,Monitoring_new!$S12,IF(Monitoring_new!AK12=Monitoring_new!$L12,Monitoring_new!$T12,IF(Monitoring_new!AK12=Monitoring_new!$N12,Monitoring_new!$U12,IF(Monitoring_new!AK12=Monitoring_new!$P12,Monitoring_new!$V12,"ERROR"))))))</f>
        <v>3</v>
      </c>
      <c r="AL12" s="84"/>
      <c r="AM12" s="70">
        <f>IF(Monitoring_new!AM12="","",IF(Monitoring_new!AM12=Monitoring_new!$H12,Monitoring_new!$R12,IF(Monitoring_new!AM12=Monitoring_new!$J12,Monitoring_new!$S12,IF(Monitoring_new!AM12=Monitoring_new!$L12,Monitoring_new!$T12,IF(Monitoring_new!AM12=Monitoring_new!$N12,Monitoring_new!$U12,IF(Monitoring_new!AM12=Monitoring_new!$P12,Monitoring_new!$V12,"ERROR"))))))</f>
        <v>3</v>
      </c>
      <c r="AN12" s="84"/>
      <c r="AO12" s="70">
        <f>IF(Monitoring_new!AO12="","",IF(Monitoring_new!AO12=Monitoring_new!$H12,Monitoring_new!$R12,IF(Monitoring_new!AO12=Monitoring_new!$J12,Monitoring_new!$S12,IF(Monitoring_new!AO12=Monitoring_new!$L12,Monitoring_new!$T12,IF(Monitoring_new!AO12=Monitoring_new!$N12,Monitoring_new!$U12,IF(Monitoring_new!AO12=Monitoring_new!$P12,Monitoring_new!$V12,"ERROR"))))))</f>
        <v>3</v>
      </c>
      <c r="AP12" s="84"/>
      <c r="AQ12" s="70">
        <f>IF(Monitoring_new!AQ12="","",IF(Monitoring_new!AQ12=Monitoring_new!$H12,Monitoring_new!$R12,IF(Monitoring_new!AQ12=Monitoring_new!$J12,Monitoring_new!$S12,IF(Monitoring_new!AQ12=Monitoring_new!$L12,Monitoring_new!$T12,IF(Monitoring_new!AQ12=Monitoring_new!$N12,Monitoring_new!$U12,IF(Monitoring_new!AQ12=Monitoring_new!$P12,Monitoring_new!$V12,"ERROR"))))))</f>
        <v>3</v>
      </c>
      <c r="AR12" s="72"/>
      <c r="AS12" s="70">
        <f>IF(Monitoring_new!AS12="","",IF(Monitoring_new!AS12=Monitoring_new!$H12,Monitoring_new!$R12,IF(Monitoring_new!AS12=Monitoring_new!$J12,Monitoring_new!$S12,IF(Monitoring_new!AS12=Monitoring_new!$L12,Monitoring_new!$T12,IF(Monitoring_new!AS12=Monitoring_new!$N12,Monitoring_new!$U12,IF(Monitoring_new!AS12=Monitoring_new!$P12,Monitoring_new!$V12,"ERROR"))))))</f>
        <v>3</v>
      </c>
      <c r="AT12" s="72"/>
      <c r="AU12" s="70">
        <f>IF(Monitoring_new!AU12="","",IF(Monitoring_new!AU12=Monitoring_new!$H12,Monitoring_new!$R12,IF(Monitoring_new!AU12=Monitoring_new!$J12,Monitoring_new!$S12,IF(Monitoring_new!AU12=Monitoring_new!$L12,Monitoring_new!$T12,IF(Monitoring_new!AU12=Monitoring_new!$N12,Monitoring_new!$U12,IF(Monitoring_new!AU12=Monitoring_new!$P12,Monitoring_new!$V12,"ERROR"))))))</f>
        <v>3</v>
      </c>
      <c r="AV12" s="72"/>
      <c r="AW12" s="70">
        <f>IF(Monitoring_new!AW12="","",IF(Monitoring_new!AW12=Monitoring_new!$H12,Monitoring_new!$R12,IF(Monitoring_new!AW12=Monitoring_new!$J12,Monitoring_new!$S12,IF(Monitoring_new!AW12=Monitoring_new!$L12,Monitoring_new!$T12,IF(Monitoring_new!AW12=Monitoring_new!$N12,Monitoring_new!$U12,IF(Monitoring_new!AW12=Monitoring_new!$P12,Monitoring_new!$V12,"ERROR"))))))</f>
        <v>3</v>
      </c>
      <c r="AX12" s="72"/>
      <c r="AY12" s="70">
        <f>IF(Monitoring_new!AY12="","",IF(Monitoring_new!AY12=Monitoring_new!$H12,Monitoring_new!$R12,IF(Monitoring_new!AY12=Monitoring_new!$J12,Monitoring_new!$S12,IF(Monitoring_new!AY12=Monitoring_new!$L12,Monitoring_new!$T12,IF(Monitoring_new!AY12=Monitoring_new!$N12,Monitoring_new!$U12,IF(Monitoring_new!AY12=Monitoring_new!$P12,Monitoring_new!$V12,"ERROR"))))))</f>
        <v>3</v>
      </c>
      <c r="AZ12" s="72"/>
      <c r="BA12" s="70">
        <f>IF(Monitoring_new!BA12="","",IF(Monitoring_new!BA12=Monitoring_new!$H12,Monitoring_new!$R12,IF(Monitoring_new!BA12=Monitoring_new!$J12,Monitoring_new!$S12,IF(Monitoring_new!BA12=Monitoring_new!$L12,Monitoring_new!$T12,IF(Monitoring_new!BA12=Monitoring_new!$N12,Monitoring_new!$U12,IF(Monitoring_new!BA12=Monitoring_new!$P12,Monitoring_new!$V12,"ERROR"))))))</f>
        <v>3</v>
      </c>
      <c r="BB12" s="72"/>
      <c r="BC12" s="70">
        <f>IF(Monitoring_new!BC12="","",IF(Monitoring_new!BC12=Monitoring_new!$H12,Monitoring_new!$R12,IF(Monitoring_new!BC12=Monitoring_new!$J12,Monitoring_new!$S12,IF(Monitoring_new!BC12=Monitoring_new!$L12,Monitoring_new!$T12,IF(Monitoring_new!BC12=Monitoring_new!$N12,Monitoring_new!$U12,IF(Monitoring_new!BC12=Monitoring_new!$P12,Monitoring_new!$V12,"ERROR"))))))</f>
        <v>0</v>
      </c>
      <c r="BD12" s="72"/>
      <c r="BE12" s="70">
        <f>IF(Monitoring_new!BE12="","",IF(Monitoring_new!BE12=Monitoring_new!$H12,Monitoring_new!$R12,IF(Monitoring_new!BE12=Monitoring_new!$J12,Monitoring_new!$S12,IF(Monitoring_new!BE12=Monitoring_new!$L12,Monitoring_new!$T12,IF(Monitoring_new!BE12=Monitoring_new!$N12,Monitoring_new!$U12,IF(Monitoring_new!BE12=Monitoring_new!$P12,Monitoring_new!$V12,"ERROR"))))))</f>
        <v>3</v>
      </c>
      <c r="BF12" s="72"/>
      <c r="BG12" s="70">
        <f>IF(Monitoring_new!BG12="","",IF(Monitoring_new!BG12=Monitoring_new!$H12,Monitoring_new!$R12,IF(Monitoring_new!BG12=Monitoring_new!$J12,Monitoring_new!$S12,IF(Monitoring_new!BG12=Monitoring_new!$L12,Monitoring_new!$T12,IF(Monitoring_new!BG12=Monitoring_new!$N12,Monitoring_new!$U12,IF(Monitoring_new!BG12=Monitoring_new!$P12,Monitoring_new!$V12,"ERROR"))))))</f>
        <v>0</v>
      </c>
      <c r="BH12" s="72"/>
      <c r="BI12" s="70">
        <f>IF(Monitoring_new!BI12="","",IF(Monitoring_new!BI12=Monitoring_new!$H12,Monitoring_new!$R12,IF(Monitoring_new!BI12=Monitoring_new!$J12,Monitoring_new!$S12,IF(Monitoring_new!BI12=Monitoring_new!$L12,Monitoring_new!$T12,IF(Monitoring_new!BI12=Monitoring_new!$N12,Monitoring_new!$U12,IF(Monitoring_new!BI12=Monitoring_new!$P12,Monitoring_new!$V12,"ERROR"))))))</f>
        <v>3</v>
      </c>
      <c r="BJ12" s="72"/>
      <c r="BK12" s="70">
        <f>IF(Monitoring_new!BK12="","",IF(Monitoring_new!BK12=Monitoring_new!$H12,Monitoring_new!$R12,IF(Monitoring_new!BK12=Monitoring_new!$J12,Monitoring_new!$S12,IF(Monitoring_new!BK12=Monitoring_new!$L12,Monitoring_new!$T12,IF(Monitoring_new!BK12=Monitoring_new!$N12,Monitoring_new!$U12,IF(Monitoring_new!BK12=Monitoring_new!$P12,Monitoring_new!$V12,"ERROR"))))))</f>
        <v>0</v>
      </c>
      <c r="BL12" s="72"/>
      <c r="BM12" s="70">
        <f>IF(Monitoring_new!BM12="","",IF(Monitoring_new!BM12=Monitoring_new!$H12,Monitoring_new!$R12,IF(Monitoring_new!BM12=Monitoring_new!$J12,Monitoring_new!$S12,IF(Monitoring_new!BM12=Monitoring_new!$L12,Monitoring_new!$T12,IF(Monitoring_new!BM12=Monitoring_new!$N12,Monitoring_new!$U12,IF(Monitoring_new!BM12=Monitoring_new!$P12,Monitoring_new!$V12,"ERROR"))))))</f>
        <v>3</v>
      </c>
      <c r="BN12" s="72"/>
      <c r="BO12" s="70">
        <f>IF(Monitoring_new!BO12="","",IF(Monitoring_new!BO12=Monitoring_new!$H12,Monitoring_new!$R12,IF(Monitoring_new!BO12=Monitoring_new!$J12,Monitoring_new!$S12,IF(Monitoring_new!BO12=Monitoring_new!$L12,Monitoring_new!$T12,IF(Monitoring_new!BO12=Monitoring_new!$N12,Monitoring_new!$U12,IF(Monitoring_new!BO12=Monitoring_new!$P12,Monitoring_new!$V12,"ERROR"))))))</f>
        <v>0</v>
      </c>
      <c r="BP12" s="133"/>
      <c r="BQ12" s="70">
        <f>IF(Monitoring_new!BQ12="","",IF(Monitoring_new!BQ12=Monitoring_new!$H12,Monitoring_new!$R12,IF(Monitoring_new!BQ12=Monitoring_new!$J12,Monitoring_new!$S12,IF(Monitoring_new!BQ12=Monitoring_new!$L12,Monitoring_new!$T12,IF(Monitoring_new!BQ12=Monitoring_new!$N12,Monitoring_new!$U12,IF(Monitoring_new!BQ12=Monitoring_new!$P12,Monitoring_new!$V12,"ERROR"))))))</f>
        <v>3</v>
      </c>
      <c r="BR12" s="72"/>
      <c r="BS12" s="70">
        <f>IF(Monitoring_new!BS12="","",IF(Monitoring_new!BS12=Monitoring_new!$H12,Monitoring_new!$R12,IF(Monitoring_new!BS12=Monitoring_new!$J12,Monitoring_new!$S12,IF(Monitoring_new!BS12=Monitoring_new!$L12,Monitoring_new!$T12,IF(Monitoring_new!BS12=Monitoring_new!$N12,Monitoring_new!$U12,IF(Monitoring_new!BS12=Monitoring_new!$P12,Monitoring_new!$V12,"ERROR"))))))</f>
        <v>3</v>
      </c>
      <c r="BT12" s="72"/>
      <c r="BU12" s="70">
        <f>IF(Monitoring_new!BU12="","",IF(Monitoring_new!BU12=Monitoring_new!$H12,Monitoring_new!$R12,IF(Monitoring_new!BU12=Monitoring_new!$J12,Monitoring_new!$S12,IF(Monitoring_new!BU12=Monitoring_new!$L12,Monitoring_new!$T12,IF(Monitoring_new!BU12=Monitoring_new!$N12,Monitoring_new!$U12,IF(Monitoring_new!BU12=Monitoring_new!$P12,Monitoring_new!$V12,"ERROR"))))))</f>
        <v>3</v>
      </c>
      <c r="BV12" s="72"/>
      <c r="BW12" s="70">
        <f>IF(Monitoring_new!BW12="","",IF(Monitoring_new!BW12=Monitoring_new!$H12,Monitoring_new!$R12,IF(Monitoring_new!BW12=Monitoring_new!$J12,Monitoring_new!$S12,IF(Monitoring_new!BW12=Monitoring_new!$L12,Monitoring_new!$T12,IF(Monitoring_new!BW12=Monitoring_new!$N12,Monitoring_new!$U12,IF(Monitoring_new!BW12=Monitoring_new!$P12,Monitoring_new!$V12,"ERROR"))))))</f>
        <v>0</v>
      </c>
      <c r="BX12" s="85"/>
      <c r="BY12" s="70">
        <f>IF(Monitoring_new!BY12="","",IF(Monitoring_new!BY12=Monitoring_new!$H12,Monitoring_new!$R12,IF(Monitoring_new!BY12=Monitoring_new!$J12,Monitoring_new!$S12,IF(Monitoring_new!BY12=Monitoring_new!$L12,Monitoring_new!$T12,IF(Monitoring_new!BY12=Monitoring_new!$N12,Monitoring_new!$U12,IF(Monitoring_new!BY12=Monitoring_new!$P12,Monitoring_new!$V12,"ERROR"))))))</f>
        <v>3</v>
      </c>
      <c r="BZ12" s="85"/>
      <c r="CA12" s="70">
        <f>IF(Monitoring_new!CA12="","",IF(Monitoring_new!CA12=Monitoring_new!$H12,Monitoring_new!$R12,IF(Monitoring_new!CA12=Monitoring_new!$J12,Monitoring_new!$S12,IF(Monitoring_new!CA12=Monitoring_new!$L12,Monitoring_new!$T12,IF(Monitoring_new!CA12=Monitoring_new!$N12,Monitoring_new!$U12,IF(Monitoring_new!CA12=Monitoring_new!$P12,Monitoring_new!$V12,"ERROR"))))))</f>
        <v>0</v>
      </c>
      <c r="CB12" s="72"/>
      <c r="CC12" s="70">
        <f>IF(Monitoring_new!CC12="","",IF(Monitoring_new!CC12=Monitoring_new!$H12,Monitoring_new!$R12,IF(Monitoring_new!CC12=Monitoring_new!$J12,Monitoring_new!$S12,IF(Monitoring_new!CC12=Monitoring_new!$L12,Monitoring_new!$T12,IF(Monitoring_new!CC12=Monitoring_new!$N12,Monitoring_new!$U12,IF(Monitoring_new!CC12=Monitoring_new!$P12,Monitoring_new!$V12,"ERROR"))))))</f>
        <v>3</v>
      </c>
      <c r="CD12" s="81"/>
      <c r="CE12" s="70">
        <f>IF(Monitoring_new!CE12="","",IF(Monitoring_new!CE12=Monitoring_new!$H12,Monitoring_new!$R12,IF(Monitoring_new!CE12=Monitoring_new!$J12,Monitoring_new!$S12,IF(Monitoring_new!CE12=Monitoring_new!$L12,Monitoring_new!$T12,IF(Monitoring_new!CE12=Monitoring_new!$N12,Monitoring_new!$U12,IF(Monitoring_new!CE12=Monitoring_new!$P12,Monitoring_new!$V12,"ERROR"))))))</f>
        <v>3</v>
      </c>
      <c r="CF12" s="132"/>
      <c r="CG12" s="70">
        <f>IF(Monitoring_new!CG12="","",IF(Monitoring_new!CG12=Monitoring_new!$H12,Monitoring_new!$R12,IF(Monitoring_new!CG12=Monitoring_new!$J12,Monitoring_new!$S12,IF(Monitoring_new!CG12=Monitoring_new!$L12,Monitoring_new!$T12,IF(Monitoring_new!CG12=Monitoring_new!$N12,Monitoring_new!$U12,IF(Monitoring_new!CG12=Monitoring_new!$P12,Monitoring_new!$V12,"ERROR"))))))</f>
        <v>0</v>
      </c>
      <c r="CH12" s="72"/>
      <c r="CI12" s="70">
        <f>IF(Monitoring_new!CI12="","",IF(Monitoring_new!CI12=Monitoring_new!$H12,Monitoring_new!$R12,IF(Monitoring_new!CI12=Monitoring_new!$J12,Monitoring_new!$S12,IF(Monitoring_new!CI12=Monitoring_new!$L12,Monitoring_new!$T12,IF(Monitoring_new!CI12=Monitoring_new!$N12,Monitoring_new!$U12,IF(Monitoring_new!CI12=Monitoring_new!$P12,Monitoring_new!$V12,"ERROR"))))))</f>
        <v>3</v>
      </c>
      <c r="CJ12" s="72"/>
      <c r="CK12" s="70">
        <f>IF(Monitoring_new!CK12="","",IF(Monitoring_new!CK12=Monitoring_new!$H12,Monitoring_new!$R12,IF(Monitoring_new!CK12=Monitoring_new!$J12,Monitoring_new!$S12,IF(Monitoring_new!CK12=Monitoring_new!$L12,Monitoring_new!$T12,IF(Monitoring_new!CK12=Monitoring_new!$N12,Monitoring_new!$U12,IF(Monitoring_new!CK12=Monitoring_new!$P12,Monitoring_new!$V12,"ERROR"))))))</f>
        <v>3</v>
      </c>
      <c r="CL12" s="72"/>
      <c r="CM12" s="70">
        <f>IF(Monitoring_new!CM12="","",IF(Monitoring_new!CM12=Monitoring_new!$H12,Monitoring_new!$R12,IF(Monitoring_new!CM12=Monitoring_new!$J12,Monitoring_new!$S12,IF(Monitoring_new!CM12=Monitoring_new!$L12,Monitoring_new!$T12,IF(Monitoring_new!CM12=Monitoring_new!$N12,Monitoring_new!$U12,IF(Monitoring_new!CM12=Monitoring_new!$P12,Monitoring_new!$V12,"ERROR"))))))</f>
        <v>3</v>
      </c>
      <c r="CN12" s="72"/>
      <c r="CO12" s="70">
        <f>IF(Monitoring_new!CO12="","",IF(Monitoring_new!CO12=Monitoring_new!$H12,Monitoring_new!$R12,IF(Monitoring_new!CO12=Monitoring_new!$J12,Monitoring_new!$S12,IF(Monitoring_new!CO12=Monitoring_new!$L12,Monitoring_new!$T12,IF(Monitoring_new!CO12=Monitoring_new!$N12,Monitoring_new!$U12,IF(Monitoring_new!CO12=Monitoring_new!$P12,Monitoring_new!$V12,"ERROR"))))))</f>
        <v>3</v>
      </c>
      <c r="CP12" s="72"/>
      <c r="CQ12" s="70">
        <f>IF(Monitoring_new!CQ12="","",IF(Monitoring_new!CQ12=Monitoring_new!$H12,Monitoring_new!$R12,IF(Monitoring_new!CQ12=Monitoring_new!$J12,Monitoring_new!$S12,IF(Monitoring_new!CQ12=Monitoring_new!$L12,Monitoring_new!$T12,IF(Monitoring_new!CQ12=Monitoring_new!$N12,Monitoring_new!$U12,IF(Monitoring_new!CQ12=Monitoring_new!$P12,Monitoring_new!$V12,"ERROR"))))))</f>
        <v>0</v>
      </c>
      <c r="CR12" s="72"/>
      <c r="CS12" s="70">
        <f>IF(Monitoring_new!CS12="","",IF(Monitoring_new!CS12=Monitoring_new!$H12,Monitoring_new!$R12,IF(Monitoring_new!CS12=Monitoring_new!$J12,Monitoring_new!$S12,IF(Monitoring_new!CS12=Monitoring_new!$L12,Monitoring_new!$T12,IF(Monitoring_new!CS12=Monitoring_new!$N12,Monitoring_new!$U12,IF(Monitoring_new!CS12=Monitoring_new!$P12,Monitoring_new!$V12,"ERROR"))))))</f>
        <v>3</v>
      </c>
      <c r="CT12" s="72"/>
      <c r="CU12" s="70">
        <f>IF(Monitoring_new!CU12="","",IF(Monitoring_new!CU12=Monitoring_new!$H12,Monitoring_new!$R12,IF(Monitoring_new!CU12=Monitoring_new!$J12,Monitoring_new!$S12,IF(Monitoring_new!CU12=Monitoring_new!$L12,Monitoring_new!$T12,IF(Monitoring_new!CU12=Monitoring_new!$N12,Monitoring_new!$U12,IF(Monitoring_new!CU12=Monitoring_new!$P12,Monitoring_new!$V12,"ERROR"))))))</f>
        <v>0</v>
      </c>
      <c r="CV12" s="72"/>
      <c r="CW12" s="70">
        <f>IF(Monitoring_new!CW12="","",IF(Monitoring_new!CW12=Monitoring_new!$H12,Monitoring_new!$R12,IF(Monitoring_new!CW12=Monitoring_new!$J12,Monitoring_new!$S12,IF(Monitoring_new!CW12=Monitoring_new!$L12,Monitoring_new!$T12,IF(Monitoring_new!CW12=Monitoring_new!$N12,Monitoring_new!$U12,IF(Monitoring_new!CW12=Monitoring_new!$P12,Monitoring_new!$V12,"ERROR"))))))</f>
        <v>3</v>
      </c>
      <c r="CX12" s="72"/>
      <c r="CY12" s="70">
        <f>IF(Monitoring_new!CY12="","",IF(Monitoring_new!CY12=Monitoring_new!$H12,Monitoring_new!$R12,IF(Monitoring_new!CY12=Monitoring_new!$J12,Monitoring_new!$S12,IF(Monitoring_new!CY12=Monitoring_new!$L12,Monitoring_new!$T12,IF(Monitoring_new!CY12=Monitoring_new!$N12,Monitoring_new!$U12,IF(Monitoring_new!CY12=Monitoring_new!$P12,Monitoring_new!$V12,"ERROR"))))))</f>
        <v>3</v>
      </c>
      <c r="CZ12" s="72"/>
      <c r="DA12" s="70">
        <f>IF(Monitoring_new!DA12="","",IF(Monitoring_new!DA12=Monitoring_new!$H12,Monitoring_new!$R12,IF(Monitoring_new!DA12=Monitoring_new!$J12,Monitoring_new!$S12,IF(Monitoring_new!DA12=Monitoring_new!$L12,Monitoring_new!$T12,IF(Monitoring_new!DA12=Monitoring_new!$N12,Monitoring_new!$U12,IF(Monitoring_new!DA12=Monitoring_new!$P12,Monitoring_new!$V12,"ERROR"))))))</f>
        <v>3</v>
      </c>
      <c r="DB12" s="72"/>
      <c r="DC12" s="70">
        <f>IF(Monitoring_new!DC12="","",IF(Monitoring_new!DC12=Monitoring_new!$H12,Monitoring_new!$R12,IF(Monitoring_new!DC12=Monitoring_new!$J12,Monitoring_new!$S12,IF(Monitoring_new!DC12=Monitoring_new!$L12,Monitoring_new!$T12,IF(Monitoring_new!DC12=Monitoring_new!$N12,Monitoring_new!$U12,IF(Monitoring_new!DC12=Monitoring_new!$P12,Monitoring_new!$V12,"ERROR"))))))</f>
        <v>3</v>
      </c>
      <c r="DD12" s="72"/>
      <c r="DE12" s="70">
        <f>IF(Monitoring_new!DE12="","",IF(Monitoring_new!DE12=Monitoring_new!$H12,Monitoring_new!$R12,IF(Monitoring_new!DE12=Monitoring_new!$J12,Monitoring_new!$S12,IF(Monitoring_new!DE12=Monitoring_new!$L12,Monitoring_new!$T12,IF(Monitoring_new!DE12=Monitoring_new!$N12,Monitoring_new!$U12,IF(Monitoring_new!DE12=Monitoring_new!$P12,Monitoring_new!$V12,"ERROR"))))))</f>
        <v>3</v>
      </c>
      <c r="DF12" s="72"/>
      <c r="DG12" s="70">
        <f>IF(Monitoring_new!DG12="","",IF(Monitoring_new!DG12=Monitoring_new!$H12,Monitoring_new!$R12,IF(Monitoring_new!DG12=Monitoring_new!$J12,Monitoring_new!$S12,IF(Monitoring_new!DG12=Monitoring_new!$L12,Monitoring_new!$T12,IF(Monitoring_new!DG12=Monitoring_new!$N12,Monitoring_new!$U12,IF(Monitoring_new!DG12=Monitoring_new!$P12,Monitoring_new!$V12,"ERROR"))))))</f>
        <v>0</v>
      </c>
      <c r="DH12" s="85"/>
      <c r="DI12" s="70">
        <f>IF(Monitoring_new!DI12="","",IF(Monitoring_new!DI12=Monitoring_new!$H12,Monitoring_new!$R12,IF(Monitoring_new!DI12=Monitoring_new!$J12,Monitoring_new!$S12,IF(Monitoring_new!DI12=Monitoring_new!$L12,Monitoring_new!$T12,IF(Monitoring_new!DI12=Monitoring_new!$N12,Monitoring_new!$U12,IF(Monitoring_new!DI12=Monitoring_new!$P12,Monitoring_new!$V12,"ERROR"))))))</f>
        <v>3</v>
      </c>
      <c r="DJ12" s="72"/>
      <c r="DK12" s="70">
        <f>IF(Monitoring_new!DK12="","",IF(Monitoring_new!DK12=Monitoring_new!$H12,Monitoring_new!$R12,IF(Monitoring_new!DK12=Monitoring_new!$J12,Monitoring_new!$S12,IF(Monitoring_new!DK12=Monitoring_new!$L12,Monitoring_new!$T12,IF(Monitoring_new!DK12=Monitoring_new!$N12,Monitoring_new!$U12,IF(Monitoring_new!DK12=Monitoring_new!$P12,Monitoring_new!$V12,"ERROR"))))))</f>
        <v>3</v>
      </c>
      <c r="DL12" s="72"/>
      <c r="DM12" s="70">
        <f>IF(Monitoring_new!DM12="","",IF(Monitoring_new!DM12=Monitoring_new!$H12,Monitoring_new!$R12,IF(Monitoring_new!DM12=Monitoring_new!$J12,Monitoring_new!$S12,IF(Monitoring_new!DM12=Monitoring_new!$L12,Monitoring_new!$T12,IF(Monitoring_new!DM12=Monitoring_new!$N12,Monitoring_new!$U12,IF(Monitoring_new!DM12=Monitoring_new!$P12,Monitoring_new!$V12,"ERROR"))))))</f>
        <v>0</v>
      </c>
      <c r="DN12" s="72"/>
      <c r="DO12" s="70">
        <f>IF(Monitoring_new!DO12="","",IF(Monitoring_new!DO12=Monitoring_new!$H12,Monitoring_new!$R12,IF(Monitoring_new!DO12=Monitoring_new!$J12,Monitoring_new!$S12,IF(Monitoring_new!DO12=Monitoring_new!$L12,Monitoring_new!$T12,IF(Monitoring_new!DO12=Monitoring_new!$N12,Monitoring_new!$U12,IF(Monitoring_new!DO12=Monitoring_new!$P12,Monitoring_new!$V12,"ERROR"))))))</f>
        <v>3</v>
      </c>
      <c r="DP12" s="72"/>
      <c r="DQ12" s="70">
        <f>IF(Monitoring_new!DQ12="","",IF(Monitoring_new!DQ12=Monitoring_new!$H12,Monitoring_new!$R12,IF(Monitoring_new!DQ12=Monitoring_new!$J12,Monitoring_new!$S12,IF(Monitoring_new!DQ12=Monitoring_new!$L12,Monitoring_new!$T12,IF(Monitoring_new!DQ12=Monitoring_new!$N12,Monitoring_new!$U12,IF(Monitoring_new!DQ12=Monitoring_new!$P12,Monitoring_new!$V12,"ERROR"))))))</f>
        <v>3</v>
      </c>
      <c r="DR12" s="72"/>
      <c r="DS12" s="70">
        <f>IF(Monitoring_new!DS12="","",IF(Monitoring_new!DS12=Monitoring_new!$H12,Monitoring_new!$R12,IF(Monitoring_new!DS12=Monitoring_new!$J12,Monitoring_new!$S12,IF(Monitoring_new!DS12=Monitoring_new!$L12,Monitoring_new!$T12,IF(Monitoring_new!DS12=Monitoring_new!$N12,Monitoring_new!$U12,IF(Monitoring_new!DS12=Monitoring_new!$P12,Monitoring_new!$V12,"ERROR"))))))</f>
        <v>1.5</v>
      </c>
      <c r="DT12" s="72"/>
      <c r="DU12" s="70">
        <f>IF(Monitoring_new!DU12="","",IF(Monitoring_new!DU12=Monitoring_new!$H12,Monitoring_new!$R12,IF(Monitoring_new!DU12=Monitoring_new!$J12,Monitoring_new!$S12,IF(Monitoring_new!DU12=Monitoring_new!$L12,Monitoring_new!$T12,IF(Monitoring_new!DU12=Monitoring_new!$N12,Monitoring_new!$U12,IF(Monitoring_new!DU12=Monitoring_new!$P12,Monitoring_new!$V12,"ERROR"))))))</f>
        <v>0</v>
      </c>
      <c r="DV12" s="72"/>
      <c r="DW12" s="70">
        <f>IF(Monitoring_new!DW12="","",IF(Monitoring_new!DW12=Monitoring_new!$H12,Monitoring_new!$R12,IF(Monitoring_new!DW12=Monitoring_new!$J12,Monitoring_new!$S12,IF(Monitoring_new!DW12=Monitoring_new!$L12,Monitoring_new!$T12,IF(Monitoring_new!DW12=Monitoring_new!$N12,Monitoring_new!$U12,IF(Monitoring_new!DW12=Monitoring_new!$P12,Monitoring_new!$V12,"ERROR"))))))</f>
        <v>3</v>
      </c>
      <c r="DX12" s="72"/>
      <c r="DY12" s="70">
        <f>IF(Monitoring_new!DY12="","",IF(Monitoring_new!DY12=Monitoring_new!$H12,Monitoring_new!$R12,IF(Monitoring_new!DY12=Monitoring_new!$J12,Monitoring_new!$S12,IF(Monitoring_new!DY12=Monitoring_new!$L12,Monitoring_new!$T12,IF(Monitoring_new!DY12=Monitoring_new!$N12,Monitoring_new!$U12,IF(Monitoring_new!DY12=Monitoring_new!$P12,Monitoring_new!$V12,"ERROR"))))))</f>
        <v>3</v>
      </c>
      <c r="DZ12" s="72"/>
      <c r="EA12" s="70">
        <f>IF(Monitoring_new!EA12="","",IF(Monitoring_new!EA12=Monitoring_new!$H12,Monitoring_new!$R12,IF(Monitoring_new!EA12=Monitoring_new!$J12,Monitoring_new!$S12,IF(Monitoring_new!EA12=Monitoring_new!$L12,Monitoring_new!$T12,IF(Monitoring_new!EA12=Monitoring_new!$N12,Monitoring_new!$U12,IF(Monitoring_new!EA12=Monitoring_new!$P12,Monitoring_new!$V12,"ERROR"))))))</f>
        <v>3</v>
      </c>
      <c r="EB12" s="72"/>
      <c r="EC12" s="70">
        <f>IF(Monitoring_new!EC12="","",IF(Monitoring_new!EC12=Monitoring_new!$H12,Monitoring_new!$R12,IF(Monitoring_new!EC12=Monitoring_new!$J12,Monitoring_new!$S12,IF(Monitoring_new!EC12=Monitoring_new!$L12,Monitoring_new!$T12,IF(Monitoring_new!EC12=Monitoring_new!$N12,Monitoring_new!$U12,IF(Monitoring_new!EC12=Monitoring_new!$P12,Monitoring_new!$V12,"ERROR"))))))</f>
        <v>0</v>
      </c>
      <c r="ED12" s="72"/>
      <c r="EE12" s="70">
        <f>IF(Monitoring_new!EE12="","",IF(Monitoring_new!EE12=Monitoring_new!$H12,Monitoring_new!$R12,IF(Monitoring_new!EE12=Monitoring_new!$J12,Monitoring_new!$S12,IF(Monitoring_new!EE12=Monitoring_new!$L12,Monitoring_new!$T12,IF(Monitoring_new!EE12=Monitoring_new!$N12,Monitoring_new!$U12,IF(Monitoring_new!EE12=Monitoring_new!$P12,Monitoring_new!$V12,"ERROR"))))))</f>
        <v>3</v>
      </c>
      <c r="EF12" s="72"/>
      <c r="EG12" s="70">
        <f>IF(Monitoring_new!EG12="","",IF(Monitoring_new!EG12=Monitoring_new!$H12,Monitoring_new!$R12,IF(Monitoring_new!EG12=Monitoring_new!$J12,Monitoring_new!$S12,IF(Monitoring_new!EG12=Monitoring_new!$L12,Monitoring_new!$T12,IF(Monitoring_new!EG12=Monitoring_new!$N12,Monitoring_new!$U12,IF(Monitoring_new!EG12=Monitoring_new!$P12,Monitoring_new!$V12,"ERROR"))))))</f>
        <v>0</v>
      </c>
      <c r="EH12" s="72"/>
      <c r="EI12" s="70">
        <f>IF(Monitoring_new!EI12="","",IF(Monitoring_new!EI12=Monitoring_new!$H12,Monitoring_new!$R12,IF(Monitoring_new!EI12=Monitoring_new!$J12,Monitoring_new!$S12,IF(Monitoring_new!EI12=Monitoring_new!$L12,Monitoring_new!$T12,IF(Monitoring_new!EI12=Monitoring_new!$N12,Monitoring_new!$U12,IF(Monitoring_new!EI12=Monitoring_new!$P12,Monitoring_new!$V12,"ERROR"))))))</f>
        <v>3</v>
      </c>
      <c r="EJ12" s="72"/>
      <c r="EK12" s="70">
        <f>IF(Monitoring_new!EK12="","",IF(Monitoring_new!EK12=Monitoring_new!$H12,Monitoring_new!$R12,IF(Monitoring_new!EK12=Monitoring_new!$J12,Monitoring_new!$S12,IF(Monitoring_new!EK12=Monitoring_new!$L12,Monitoring_new!$T12,IF(Monitoring_new!EK12=Monitoring_new!$N12,Monitoring_new!$U12,IF(Monitoring_new!EK12=Monitoring_new!$P12,Monitoring_new!$V12,"ERROR"))))))</f>
        <v>3</v>
      </c>
      <c r="EL12" s="72"/>
      <c r="EM12" s="70">
        <f>IF(Monitoring_new!EM12="","",IF(Monitoring_new!EM12=Monitoring_new!$H12,Monitoring_new!$R12,IF(Monitoring_new!EM12=Monitoring_new!$J12,Monitoring_new!$S12,IF(Monitoring_new!EM12=Monitoring_new!$L12,Monitoring_new!$T12,IF(Monitoring_new!EM12=Monitoring_new!$N12,Monitoring_new!$U12,IF(Monitoring_new!EM12=Monitoring_new!$P12,Monitoring_new!$V12,"ERROR"))))))</f>
        <v>3</v>
      </c>
      <c r="EN12" s="72"/>
      <c r="EO12" s="70">
        <f>IF(Monitoring_new!EO12="","",IF(Monitoring_new!EO12=Monitoring_new!$H12,Monitoring_new!$R12,IF(Monitoring_new!EO12=Monitoring_new!$J12,Monitoring_new!$S12,IF(Monitoring_new!EO12=Monitoring_new!$L12,Monitoring_new!$T12,IF(Monitoring_new!EO12=Monitoring_new!$N12,Monitoring_new!$U12,IF(Monitoring_new!EO12=Monitoring_new!$P12,Monitoring_new!$V12,"ERROR"))))))</f>
        <v>3</v>
      </c>
      <c r="EP12" s="72"/>
      <c r="EQ12" s="70">
        <f>IF(Monitoring_new!EQ12="","",IF(Monitoring_new!EQ12=Monitoring_new!$H12,Monitoring_new!$R12,IF(Monitoring_new!EQ12=Monitoring_new!$J12,Monitoring_new!$S12,IF(Monitoring_new!EQ12=Monitoring_new!$L12,Monitoring_new!$T12,IF(Monitoring_new!EQ12=Monitoring_new!$N12,Monitoring_new!$U12,IF(Monitoring_new!EQ12=Monitoring_new!$P12,Monitoring_new!$V12,"ERROR"))))))</f>
        <v>3</v>
      </c>
      <c r="ER12" s="72"/>
      <c r="ES12" s="70">
        <f>IF(Monitoring_new!ES12="","",IF(Monitoring_new!ES12=Monitoring_new!$H12,Monitoring_new!$R12,IF(Monitoring_new!ES12=Monitoring_new!$J12,Monitoring_new!$S12,IF(Monitoring_new!ES12=Monitoring_new!$L12,Monitoring_new!$T12,IF(Monitoring_new!ES12=Monitoring_new!$N12,Monitoring_new!$U12,IF(Monitoring_new!ES12=Monitoring_new!$P12,Monitoring_new!$V12,"ERROR"))))))</f>
        <v>3</v>
      </c>
      <c r="ET12" s="72"/>
      <c r="EU12" s="70">
        <f>IF(Monitoring_new!EU12="","",IF(Monitoring_new!EU12=Monitoring_new!$H12,Monitoring_new!$R12,IF(Monitoring_new!EU12=Monitoring_new!$J12,Monitoring_new!$S12,IF(Monitoring_new!EU12=Monitoring_new!$L12,Monitoring_new!$T12,IF(Monitoring_new!EU12=Monitoring_new!$N12,Monitoring_new!$U12,IF(Monitoring_new!EU12=Monitoring_new!$P12,Monitoring_new!$V12,"ERROR"))))))</f>
        <v>3</v>
      </c>
      <c r="EV12" s="72"/>
      <c r="EW12" s="70">
        <f>IF(Monitoring_new!EW12="","",IF(Monitoring_new!EW12=Monitoring_new!$H12,Monitoring_new!$R12,IF(Monitoring_new!EW12=Monitoring_new!$J12,Monitoring_new!$S12,IF(Monitoring_new!EW12=Monitoring_new!$L12,Monitoring_new!$T12,IF(Monitoring_new!EW12=Monitoring_new!$N12,Monitoring_new!$U12,IF(Monitoring_new!EW12=Monitoring_new!$P12,Monitoring_new!$V12,"ERROR"))))))</f>
        <v>3</v>
      </c>
      <c r="EX12" s="72"/>
      <c r="EY12" s="70">
        <f>IF(Monitoring_new!EY12="","",IF(Monitoring_new!EY12=Monitoring_new!$H12,Monitoring_new!$R12,IF(Monitoring_new!EY12=Monitoring_new!$J12,Monitoring_new!$S12,IF(Monitoring_new!EY12=Monitoring_new!$L12,Monitoring_new!$T12,IF(Monitoring_new!EY12=Monitoring_new!$N12,Monitoring_new!$U12,IF(Monitoring_new!EY12=Monitoring_new!$P12,Monitoring_new!$V12,"ERROR"))))))</f>
        <v>3</v>
      </c>
      <c r="EZ12" s="72"/>
      <c r="FA12" s="72"/>
      <c r="FB12" s="70" t="str">
        <f>IF(Monitoring_new!FB12="","",IF(Monitoring_new!FB12=Monitoring_new!$H12,Monitoring_new!$R12,IF(Monitoring_new!FB12=Monitoring_new!$J12,Monitoring_new!$S12,IF(Monitoring_new!FB12=Monitoring_new!$L12,Monitoring_new!$T12,IF(Monitoring_new!FB12=Monitoring_new!$N12,Monitoring_new!$U12,IF(Monitoring_new!FB12=Monitoring_new!$P12,Monitoring_new!$V12,"ERROR"))))))</f>
        <v/>
      </c>
      <c r="FC12" s="72"/>
      <c r="FD12" s="70" t="str">
        <f>IF(Monitoring_new!FD12="","",IF(Monitoring_new!FD12=Monitoring_new!$H12,Monitoring_new!$R12,IF(Monitoring_new!FD12=Monitoring_new!$J12,Monitoring_new!$S12,IF(Monitoring_new!FD12=Monitoring_new!$L12,Monitoring_new!$T12,IF(Monitoring_new!FD12=Monitoring_new!$N12,Monitoring_new!$U12,IF(Monitoring_new!FD12=Monitoring_new!$P12,Monitoring_new!$V12,"ERROR"))))))</f>
        <v/>
      </c>
      <c r="FE12" s="72"/>
      <c r="FF12" s="70" t="str">
        <f>IF(Monitoring_new!FF12="","",IF(Monitoring_new!FF12=Monitoring_new!$H12,Monitoring_new!$R12,IF(Monitoring_new!FF12=Monitoring_new!$J12,Monitoring_new!$S12,IF(Monitoring_new!FF12=Monitoring_new!$L12,Monitoring_new!$T12,IF(Monitoring_new!FF12=Monitoring_new!$N12,Monitoring_new!$U12,IF(Monitoring_new!FF12=Monitoring_new!$P12,Monitoring_new!$V12,"ERROR"))))))</f>
        <v/>
      </c>
      <c r="FG12" s="72"/>
    </row>
    <row r="13" spans="1:163" ht="50.1" customHeight="1" x14ac:dyDescent="0.3">
      <c r="A13" s="10" t="s">
        <v>37</v>
      </c>
      <c r="B13" s="14" t="s">
        <v>594</v>
      </c>
      <c r="C13" s="160" t="str">
        <f>VLOOKUP(A13,Quest_eng_2018!A:C,3,FALSE)</f>
        <v>Are the outcomes of Management Board / General Assembly meetings (decisions, protocols) held in 2019 published on the Web page?</v>
      </c>
      <c r="D13" s="160" t="s">
        <v>319</v>
      </c>
      <c r="E13" s="2" t="s">
        <v>126</v>
      </c>
      <c r="F13" s="2" t="s">
        <v>127</v>
      </c>
      <c r="G13" s="6">
        <v>4</v>
      </c>
      <c r="H13" s="2" t="s">
        <v>21</v>
      </c>
      <c r="I13" s="2" t="s">
        <v>22</v>
      </c>
      <c r="J13" s="2" t="s">
        <v>23</v>
      </c>
      <c r="K13" s="2" t="s">
        <v>24</v>
      </c>
      <c r="L13" s="2" t="s">
        <v>25</v>
      </c>
      <c r="M13" s="2" t="s">
        <v>26</v>
      </c>
      <c r="N13" s="2" t="s">
        <v>255</v>
      </c>
      <c r="O13" s="2" t="s">
        <v>255</v>
      </c>
      <c r="P13" s="2" t="s">
        <v>414</v>
      </c>
      <c r="Q13" s="2" t="s">
        <v>414</v>
      </c>
      <c r="R13" s="6">
        <v>4</v>
      </c>
      <c r="S13" s="2">
        <v>0</v>
      </c>
      <c r="T13" s="6">
        <f t="shared" si="0"/>
        <v>2</v>
      </c>
      <c r="U13" s="2" t="s">
        <v>255</v>
      </c>
      <c r="V13" s="2" t="s">
        <v>414</v>
      </c>
      <c r="W13" s="70">
        <f>IF(Monitoring_new!W13="","",IF(Monitoring_new!W13=Monitoring_new!$H13,Monitoring_new!$R13,IF(Monitoring_new!W13=Monitoring_new!$J13,Monitoring_new!$S13,IF(Monitoring_new!W13=Monitoring_new!$L13,Monitoring_new!$T13,IF(Monitoring_new!W13=Monitoring_new!$N13,Monitoring_new!$U13,IF(Monitoring_new!W13=Monitoring_new!$P13,Monitoring_new!$V13,"ERROR"))))))</f>
        <v>0</v>
      </c>
      <c r="X13" s="84"/>
      <c r="Y13" s="70">
        <f>IF(Monitoring_new!Y13="","",IF(Monitoring_new!Y13=Monitoring_new!$H13,Monitoring_new!$R13,IF(Monitoring_new!Y13=Monitoring_new!$J13,Monitoring_new!$S13,IF(Monitoring_new!Y13=Monitoring_new!$L13,Monitoring_new!$T13,IF(Monitoring_new!Y13=Monitoring_new!$N13,Monitoring_new!$U13,IF(Monitoring_new!Y13=Monitoring_new!$P13,Monitoring_new!$V13,"ERROR"))))))</f>
        <v>0</v>
      </c>
      <c r="Z13" s="132"/>
      <c r="AA13" s="70">
        <f>IF(Monitoring_new!AA13="","",IF(Monitoring_new!AA13=Monitoring_new!$H13,Monitoring_new!$R13,IF(Monitoring_new!AA13=Monitoring_new!$J13,Monitoring_new!$S13,IF(Monitoring_new!AA13=Monitoring_new!$L13,Monitoring_new!$T13,IF(Monitoring_new!AA13=Monitoring_new!$N13,Monitoring_new!$U13,IF(Monitoring_new!AA13=Monitoring_new!$P13,Monitoring_new!$V13,"ERROR"))))))</f>
        <v>2</v>
      </c>
      <c r="AB13" s="64"/>
      <c r="AC13" s="70">
        <f>IF(Monitoring_new!AC13="","",IF(Monitoring_new!AC13=Monitoring_new!$H13,Monitoring_new!$R13,IF(Monitoring_new!AC13=Monitoring_new!$J13,Monitoring_new!$S13,IF(Monitoring_new!AC13=Monitoring_new!$L13,Monitoring_new!$T13,IF(Monitoring_new!AC13=Monitoring_new!$N13,Monitoring_new!$U13,IF(Monitoring_new!AC13=Monitoring_new!$P13,Monitoring_new!$V13,"ERROR"))))))</f>
        <v>2</v>
      </c>
      <c r="AD13" s="72"/>
      <c r="AE13" s="70">
        <f>IF(Monitoring_new!AE13="","",IF(Monitoring_new!AE13=Monitoring_new!$H13,Monitoring_new!$R13,IF(Monitoring_new!AE13=Monitoring_new!$J13,Monitoring_new!$S13,IF(Monitoring_new!AE13=Monitoring_new!$L13,Monitoring_new!$T13,IF(Monitoring_new!AE13=Monitoring_new!$N13,Monitoring_new!$U13,IF(Monitoring_new!AE13=Monitoring_new!$P13,Monitoring_new!$V13,"ERROR"))))))</f>
        <v>0</v>
      </c>
      <c r="AF13" s="72"/>
      <c r="AG13" s="70">
        <f>IF(Monitoring_new!AG13="","",IF(Monitoring_new!AG13=Monitoring_new!$H13,Monitoring_new!$R13,IF(Monitoring_new!AG13=Monitoring_new!$J13,Monitoring_new!$S13,IF(Monitoring_new!AG13=Monitoring_new!$L13,Monitoring_new!$T13,IF(Monitoring_new!AG13=Monitoring_new!$N13,Monitoring_new!$U13,IF(Monitoring_new!AG13=Monitoring_new!$P13,Monitoring_new!$V13,"ERROR"))))))</f>
        <v>0</v>
      </c>
      <c r="AH13" s="72"/>
      <c r="AI13" s="70">
        <f>IF(Monitoring_new!AI13="","",IF(Monitoring_new!AI13=Monitoring_new!$H13,Monitoring_new!$R13,IF(Monitoring_new!AI13=Monitoring_new!$J13,Monitoring_new!$S13,IF(Monitoring_new!AI13=Monitoring_new!$L13,Monitoring_new!$T13,IF(Monitoring_new!AI13=Monitoring_new!$N13,Monitoring_new!$U13,IF(Monitoring_new!AI13=Monitoring_new!$P13,Monitoring_new!$V13,"ERROR"))))))</f>
        <v>0</v>
      </c>
      <c r="AJ13" s="72"/>
      <c r="AK13" s="70">
        <f>IF(Monitoring_new!AK13="","",IF(Monitoring_new!AK13=Monitoring_new!$H13,Monitoring_new!$R13,IF(Monitoring_new!AK13=Monitoring_new!$J13,Monitoring_new!$S13,IF(Monitoring_new!AK13=Monitoring_new!$L13,Monitoring_new!$T13,IF(Monitoring_new!AK13=Monitoring_new!$N13,Monitoring_new!$U13,IF(Monitoring_new!AK13=Monitoring_new!$P13,Monitoring_new!$V13,"ERROR"))))))</f>
        <v>0</v>
      </c>
      <c r="AL13" s="72"/>
      <c r="AM13" s="70">
        <f>IF(Monitoring_new!AM13="","",IF(Monitoring_new!AM13=Monitoring_new!$H13,Monitoring_new!$R13,IF(Monitoring_new!AM13=Monitoring_new!$J13,Monitoring_new!$S13,IF(Monitoring_new!AM13=Monitoring_new!$L13,Monitoring_new!$T13,IF(Monitoring_new!AM13=Monitoring_new!$N13,Monitoring_new!$U13,IF(Monitoring_new!AM13=Monitoring_new!$P13,Monitoring_new!$V13,"ERROR"))))))</f>
        <v>0</v>
      </c>
      <c r="AN13" s="72"/>
      <c r="AO13" s="70">
        <f>IF(Monitoring_new!AO13="","",IF(Monitoring_new!AO13=Monitoring_new!$H13,Monitoring_new!$R13,IF(Monitoring_new!AO13=Monitoring_new!$J13,Monitoring_new!$S13,IF(Monitoring_new!AO13=Monitoring_new!$L13,Monitoring_new!$T13,IF(Monitoring_new!AO13=Monitoring_new!$N13,Monitoring_new!$U13,IF(Monitoring_new!AO13=Monitoring_new!$P13,Monitoring_new!$V13,"ERROR"))))))</f>
        <v>0</v>
      </c>
      <c r="AP13" s="72"/>
      <c r="AQ13" s="70">
        <f>IF(Monitoring_new!AQ13="","",IF(Monitoring_new!AQ13=Monitoring_new!$H13,Monitoring_new!$R13,IF(Monitoring_new!AQ13=Monitoring_new!$J13,Monitoring_new!$S13,IF(Monitoring_new!AQ13=Monitoring_new!$L13,Monitoring_new!$T13,IF(Monitoring_new!AQ13=Monitoring_new!$N13,Monitoring_new!$U13,IF(Monitoring_new!AQ13=Monitoring_new!$P13,Monitoring_new!$V13,"ERROR"))))))</f>
        <v>0</v>
      </c>
      <c r="AR13" s="72"/>
      <c r="AS13" s="70">
        <f>IF(Monitoring_new!AS13="","",IF(Monitoring_new!AS13=Monitoring_new!$H13,Monitoring_new!$R13,IF(Monitoring_new!AS13=Monitoring_new!$J13,Monitoring_new!$S13,IF(Monitoring_new!AS13=Monitoring_new!$L13,Monitoring_new!$T13,IF(Monitoring_new!AS13=Monitoring_new!$N13,Monitoring_new!$U13,IF(Monitoring_new!AS13=Monitoring_new!$P13,Monitoring_new!$V13,"ERROR"))))))</f>
        <v>0</v>
      </c>
      <c r="AT13" s="72"/>
      <c r="AU13" s="70">
        <f>IF(Monitoring_new!AU13="","",IF(Monitoring_new!AU13=Monitoring_new!$H13,Monitoring_new!$R13,IF(Monitoring_new!AU13=Monitoring_new!$J13,Monitoring_new!$S13,IF(Monitoring_new!AU13=Monitoring_new!$L13,Monitoring_new!$T13,IF(Monitoring_new!AU13=Monitoring_new!$N13,Monitoring_new!$U13,IF(Monitoring_new!AU13=Monitoring_new!$P13,Monitoring_new!$V13,"ERROR"))))))</f>
        <v>0</v>
      </c>
      <c r="AV13" s="72"/>
      <c r="AW13" s="70">
        <f>IF(Monitoring_new!AW13="","",IF(Monitoring_new!AW13=Monitoring_new!$H13,Monitoring_new!$R13,IF(Monitoring_new!AW13=Monitoring_new!$J13,Monitoring_new!$S13,IF(Monitoring_new!AW13=Monitoring_new!$L13,Monitoring_new!$T13,IF(Monitoring_new!AW13=Monitoring_new!$N13,Monitoring_new!$U13,IF(Monitoring_new!AW13=Monitoring_new!$P13,Monitoring_new!$V13,"ERROR"))))))</f>
        <v>0</v>
      </c>
      <c r="AX13" s="72"/>
      <c r="AY13" s="70">
        <f>IF(Monitoring_new!AY13="","",IF(Monitoring_new!AY13=Monitoring_new!$H13,Monitoring_new!$R13,IF(Monitoring_new!AY13=Monitoring_new!$J13,Monitoring_new!$S13,IF(Monitoring_new!AY13=Monitoring_new!$L13,Monitoring_new!$T13,IF(Monitoring_new!AY13=Monitoring_new!$N13,Monitoring_new!$U13,IF(Monitoring_new!AY13=Monitoring_new!$P13,Monitoring_new!$V13,"ERROR"))))))</f>
        <v>0</v>
      </c>
      <c r="AZ13" s="72"/>
      <c r="BA13" s="70">
        <f>IF(Monitoring_new!BA13="","",IF(Monitoring_new!BA13=Monitoring_new!$H13,Monitoring_new!$R13,IF(Monitoring_new!BA13=Monitoring_new!$J13,Monitoring_new!$S13,IF(Monitoring_new!BA13=Monitoring_new!$L13,Monitoring_new!$T13,IF(Monitoring_new!BA13=Monitoring_new!$N13,Monitoring_new!$U13,IF(Monitoring_new!BA13=Monitoring_new!$P13,Monitoring_new!$V13,"ERROR"))))))</f>
        <v>0</v>
      </c>
      <c r="BB13" s="72"/>
      <c r="BC13" s="70">
        <f>IF(Monitoring_new!BC13="","",IF(Monitoring_new!BC13=Monitoring_new!$H13,Monitoring_new!$R13,IF(Monitoring_new!BC13=Monitoring_new!$J13,Monitoring_new!$S13,IF(Monitoring_new!BC13=Monitoring_new!$L13,Monitoring_new!$T13,IF(Monitoring_new!BC13=Monitoring_new!$N13,Monitoring_new!$U13,IF(Monitoring_new!BC13=Monitoring_new!$P13,Monitoring_new!$V13,"ERROR"))))))</f>
        <v>0</v>
      </c>
      <c r="BD13" s="72"/>
      <c r="BE13" s="70">
        <f>IF(Monitoring_new!BE13="","",IF(Monitoring_new!BE13=Monitoring_new!$H13,Monitoring_new!$R13,IF(Monitoring_new!BE13=Monitoring_new!$J13,Monitoring_new!$S13,IF(Monitoring_new!BE13=Monitoring_new!$L13,Monitoring_new!$T13,IF(Monitoring_new!BE13=Monitoring_new!$N13,Monitoring_new!$U13,IF(Monitoring_new!BE13=Monitoring_new!$P13,Monitoring_new!$V13,"ERROR"))))))</f>
        <v>0</v>
      </c>
      <c r="BF13" s="72"/>
      <c r="BG13" s="70">
        <f>IF(Monitoring_new!BG13="","",IF(Monitoring_new!BG13=Monitoring_new!$H13,Monitoring_new!$R13,IF(Monitoring_new!BG13=Monitoring_new!$J13,Monitoring_new!$S13,IF(Monitoring_new!BG13=Monitoring_new!$L13,Monitoring_new!$T13,IF(Monitoring_new!BG13=Monitoring_new!$N13,Monitoring_new!$U13,IF(Monitoring_new!BG13=Monitoring_new!$P13,Monitoring_new!$V13,"ERROR"))))))</f>
        <v>0</v>
      </c>
      <c r="BH13" s="72"/>
      <c r="BI13" s="70">
        <f>IF(Monitoring_new!BI13="","",IF(Monitoring_new!BI13=Monitoring_new!$H13,Monitoring_new!$R13,IF(Monitoring_new!BI13=Monitoring_new!$J13,Monitoring_new!$S13,IF(Monitoring_new!BI13=Monitoring_new!$L13,Monitoring_new!$T13,IF(Monitoring_new!BI13=Monitoring_new!$N13,Monitoring_new!$U13,IF(Monitoring_new!BI13=Monitoring_new!$P13,Monitoring_new!$V13,"ERROR"))))))</f>
        <v>2</v>
      </c>
      <c r="BJ13" s="72"/>
      <c r="BK13" s="70">
        <f>IF(Monitoring_new!BK13="","",IF(Monitoring_new!BK13=Monitoring_new!$H13,Monitoring_new!$R13,IF(Monitoring_new!BK13=Monitoring_new!$J13,Monitoring_new!$S13,IF(Monitoring_new!BK13=Monitoring_new!$L13,Monitoring_new!$T13,IF(Monitoring_new!BK13=Monitoring_new!$N13,Monitoring_new!$U13,IF(Monitoring_new!BK13=Monitoring_new!$P13,Monitoring_new!$V13,"ERROR"))))))</f>
        <v>0</v>
      </c>
      <c r="BL13" s="72"/>
      <c r="BM13" s="70">
        <f>IF(Monitoring_new!BM13="","",IF(Monitoring_new!BM13=Monitoring_new!$H13,Monitoring_new!$R13,IF(Monitoring_new!BM13=Monitoring_new!$J13,Monitoring_new!$S13,IF(Monitoring_new!BM13=Monitoring_new!$L13,Monitoring_new!$T13,IF(Monitoring_new!BM13=Monitoring_new!$N13,Monitoring_new!$U13,IF(Monitoring_new!BM13=Monitoring_new!$P13,Monitoring_new!$V13,"ERROR"))))))</f>
        <v>0</v>
      </c>
      <c r="BN13" s="72"/>
      <c r="BO13" s="70">
        <f>IF(Monitoring_new!BO13="","",IF(Monitoring_new!BO13=Monitoring_new!$H13,Monitoring_new!$R13,IF(Monitoring_new!BO13=Monitoring_new!$J13,Monitoring_new!$S13,IF(Monitoring_new!BO13=Monitoring_new!$L13,Monitoring_new!$T13,IF(Monitoring_new!BO13=Monitoring_new!$N13,Monitoring_new!$U13,IF(Monitoring_new!BO13=Monitoring_new!$P13,Monitoring_new!$V13,"ERROR"))))))</f>
        <v>0</v>
      </c>
      <c r="BP13" s="72"/>
      <c r="BQ13" s="70">
        <f>IF(Monitoring_new!BQ13="","",IF(Monitoring_new!BQ13=Monitoring_new!$H13,Monitoring_new!$R13,IF(Monitoring_new!BQ13=Monitoring_new!$J13,Monitoring_new!$S13,IF(Monitoring_new!BQ13=Monitoring_new!$L13,Monitoring_new!$T13,IF(Monitoring_new!BQ13=Monitoring_new!$N13,Monitoring_new!$U13,IF(Monitoring_new!BQ13=Monitoring_new!$P13,Monitoring_new!$V13,"ERROR"))))))</f>
        <v>2</v>
      </c>
      <c r="BR13" s="72"/>
      <c r="BS13" s="70">
        <f>IF(Monitoring_new!BS13="","",IF(Monitoring_new!BS13=Monitoring_new!$H13,Monitoring_new!$R13,IF(Monitoring_new!BS13=Monitoring_new!$J13,Monitoring_new!$S13,IF(Monitoring_new!BS13=Monitoring_new!$L13,Monitoring_new!$T13,IF(Monitoring_new!BS13=Monitoring_new!$N13,Monitoring_new!$U13,IF(Monitoring_new!BS13=Monitoring_new!$P13,Monitoring_new!$V13,"ERROR"))))))</f>
        <v>0</v>
      </c>
      <c r="BT13" s="81"/>
      <c r="BU13" s="70">
        <f>IF(Monitoring_new!BU13="","",IF(Monitoring_new!BU13=Monitoring_new!$H13,Monitoring_new!$R13,IF(Monitoring_new!BU13=Monitoring_new!$J13,Monitoring_new!$S13,IF(Monitoring_new!BU13=Monitoring_new!$L13,Monitoring_new!$T13,IF(Monitoring_new!BU13=Monitoring_new!$N13,Monitoring_new!$U13,IF(Monitoring_new!BU13=Monitoring_new!$P13,Monitoring_new!$V13,"ERROR"))))))</f>
        <v>0</v>
      </c>
      <c r="BV13" s="72"/>
      <c r="BW13" s="70">
        <f>IF(Monitoring_new!BW13="","",IF(Monitoring_new!BW13=Monitoring_new!$H13,Monitoring_new!$R13,IF(Monitoring_new!BW13=Monitoring_new!$J13,Monitoring_new!$S13,IF(Monitoring_new!BW13=Monitoring_new!$L13,Monitoring_new!$T13,IF(Monitoring_new!BW13=Monitoring_new!$N13,Monitoring_new!$U13,IF(Monitoring_new!BW13=Monitoring_new!$P13,Monitoring_new!$V13,"ERROR"))))))</f>
        <v>0</v>
      </c>
      <c r="BX13" s="85"/>
      <c r="BY13" s="70">
        <f>IF(Monitoring_new!BY13="","",IF(Monitoring_new!BY13=Monitoring_new!$H13,Monitoring_new!$R13,IF(Monitoring_new!BY13=Monitoring_new!$J13,Monitoring_new!$S13,IF(Monitoring_new!BY13=Monitoring_new!$L13,Monitoring_new!$T13,IF(Monitoring_new!BY13=Monitoring_new!$N13,Monitoring_new!$U13,IF(Monitoring_new!BY13=Monitoring_new!$P13,Monitoring_new!$V13,"ERROR"))))))</f>
        <v>0</v>
      </c>
      <c r="BZ13" s="85"/>
      <c r="CA13" s="70">
        <f>IF(Monitoring_new!CA13="","",IF(Monitoring_new!CA13=Monitoring_new!$H13,Monitoring_new!$R13,IF(Monitoring_new!CA13=Monitoring_new!$J13,Monitoring_new!$S13,IF(Monitoring_new!CA13=Monitoring_new!$L13,Monitoring_new!$T13,IF(Monitoring_new!CA13=Monitoring_new!$N13,Monitoring_new!$U13,IF(Monitoring_new!CA13=Monitoring_new!$P13,Monitoring_new!$V13,"ERROR"))))))</f>
        <v>0</v>
      </c>
      <c r="CB13" s="72"/>
      <c r="CC13" s="70">
        <f>IF(Monitoring_new!CC13="","",IF(Monitoring_new!CC13=Monitoring_new!$H13,Monitoring_new!$R13,IF(Monitoring_new!CC13=Monitoring_new!$J13,Monitoring_new!$S13,IF(Monitoring_new!CC13=Monitoring_new!$L13,Monitoring_new!$T13,IF(Monitoring_new!CC13=Monitoring_new!$N13,Monitoring_new!$U13,IF(Monitoring_new!CC13=Monitoring_new!$P13,Monitoring_new!$V13,"ERROR"))))))</f>
        <v>0</v>
      </c>
      <c r="CD13" s="69"/>
      <c r="CE13" s="70">
        <f>IF(Monitoring_new!CE13="","",IF(Monitoring_new!CE13=Monitoring_new!$H13,Monitoring_new!$R13,IF(Monitoring_new!CE13=Monitoring_new!$J13,Monitoring_new!$S13,IF(Monitoring_new!CE13=Monitoring_new!$L13,Monitoring_new!$T13,IF(Monitoring_new!CE13=Monitoring_new!$N13,Monitoring_new!$U13,IF(Monitoring_new!CE13=Monitoring_new!$P13,Monitoring_new!$V13,"ERROR"))))))</f>
        <v>0</v>
      </c>
      <c r="CF13" s="132"/>
      <c r="CG13" s="70">
        <f>IF(Monitoring_new!CG13="","",IF(Monitoring_new!CG13=Monitoring_new!$H13,Monitoring_new!$R13,IF(Monitoring_new!CG13=Monitoring_new!$J13,Monitoring_new!$S13,IF(Monitoring_new!CG13=Monitoring_new!$L13,Monitoring_new!$T13,IF(Monitoring_new!CG13=Monitoring_new!$N13,Monitoring_new!$U13,IF(Monitoring_new!CG13=Monitoring_new!$P13,Monitoring_new!$V13,"ERROR"))))))</f>
        <v>0</v>
      </c>
      <c r="CH13" s="72"/>
      <c r="CI13" s="70">
        <f>IF(Monitoring_new!CI13="","",IF(Monitoring_new!CI13=Monitoring_new!$H13,Monitoring_new!$R13,IF(Monitoring_new!CI13=Monitoring_new!$J13,Monitoring_new!$S13,IF(Monitoring_new!CI13=Monitoring_new!$L13,Monitoring_new!$T13,IF(Monitoring_new!CI13=Monitoring_new!$N13,Monitoring_new!$U13,IF(Monitoring_new!CI13=Monitoring_new!$P13,Monitoring_new!$V13,"ERROR"))))))</f>
        <v>0</v>
      </c>
      <c r="CJ13" s="72"/>
      <c r="CK13" s="70">
        <f>IF(Monitoring_new!CK13="","",IF(Monitoring_new!CK13=Monitoring_new!$H13,Monitoring_new!$R13,IF(Monitoring_new!CK13=Monitoring_new!$J13,Monitoring_new!$S13,IF(Monitoring_new!CK13=Monitoring_new!$L13,Monitoring_new!$T13,IF(Monitoring_new!CK13=Monitoring_new!$N13,Monitoring_new!$U13,IF(Monitoring_new!CK13=Monitoring_new!$P13,Monitoring_new!$V13,"ERROR"))))))</f>
        <v>0</v>
      </c>
      <c r="CL13" s="72"/>
      <c r="CM13" s="70">
        <f>IF(Monitoring_new!CM13="","",IF(Monitoring_new!CM13=Monitoring_new!$H13,Monitoring_new!$R13,IF(Monitoring_new!CM13=Monitoring_new!$J13,Monitoring_new!$S13,IF(Monitoring_new!CM13=Monitoring_new!$L13,Monitoring_new!$T13,IF(Monitoring_new!CM13=Monitoring_new!$N13,Monitoring_new!$U13,IF(Monitoring_new!CM13=Monitoring_new!$P13,Monitoring_new!$V13,"ERROR"))))))</f>
        <v>0</v>
      </c>
      <c r="CN13" s="72"/>
      <c r="CO13" s="70">
        <f>IF(Monitoring_new!CO13="","",IF(Monitoring_new!CO13=Monitoring_new!$H13,Monitoring_new!$R13,IF(Monitoring_new!CO13=Monitoring_new!$J13,Monitoring_new!$S13,IF(Monitoring_new!CO13=Monitoring_new!$L13,Monitoring_new!$T13,IF(Monitoring_new!CO13=Monitoring_new!$N13,Monitoring_new!$U13,IF(Monitoring_new!CO13=Monitoring_new!$P13,Monitoring_new!$V13,"ERROR"))))))</f>
        <v>0</v>
      </c>
      <c r="CP13" s="72"/>
      <c r="CQ13" s="70">
        <f>IF(Monitoring_new!CQ13="","",IF(Monitoring_new!CQ13=Monitoring_new!$H13,Monitoring_new!$R13,IF(Monitoring_new!CQ13=Monitoring_new!$J13,Monitoring_new!$S13,IF(Monitoring_new!CQ13=Monitoring_new!$L13,Monitoring_new!$T13,IF(Monitoring_new!CQ13=Monitoring_new!$N13,Monitoring_new!$U13,IF(Monitoring_new!CQ13=Monitoring_new!$P13,Monitoring_new!$V13,"ERROR"))))))</f>
        <v>0</v>
      </c>
      <c r="CR13" s="72"/>
      <c r="CS13" s="70">
        <f>IF(Monitoring_new!CS13="","",IF(Monitoring_new!CS13=Monitoring_new!$H13,Monitoring_new!$R13,IF(Monitoring_new!CS13=Monitoring_new!$J13,Monitoring_new!$S13,IF(Monitoring_new!CS13=Monitoring_new!$L13,Monitoring_new!$T13,IF(Monitoring_new!CS13=Monitoring_new!$N13,Monitoring_new!$U13,IF(Monitoring_new!CS13=Monitoring_new!$P13,Monitoring_new!$V13,"ERROR"))))))</f>
        <v>0</v>
      </c>
      <c r="CT13" s="72"/>
      <c r="CU13" s="70">
        <f>IF(Monitoring_new!CU13="","",IF(Monitoring_new!CU13=Monitoring_new!$H13,Monitoring_new!$R13,IF(Monitoring_new!CU13=Monitoring_new!$J13,Monitoring_new!$S13,IF(Monitoring_new!CU13=Monitoring_new!$L13,Monitoring_new!$T13,IF(Monitoring_new!CU13=Monitoring_new!$N13,Monitoring_new!$U13,IF(Monitoring_new!CU13=Monitoring_new!$P13,Monitoring_new!$V13,"ERROR"))))))</f>
        <v>0</v>
      </c>
      <c r="CV13" s="72"/>
      <c r="CW13" s="70">
        <f>IF(Monitoring_new!CW13="","",IF(Monitoring_new!CW13=Monitoring_new!$H13,Monitoring_new!$R13,IF(Monitoring_new!CW13=Monitoring_new!$J13,Monitoring_new!$S13,IF(Monitoring_new!CW13=Monitoring_new!$L13,Monitoring_new!$T13,IF(Monitoring_new!CW13=Monitoring_new!$N13,Monitoring_new!$U13,IF(Monitoring_new!CW13=Monitoring_new!$P13,Monitoring_new!$V13,"ERROR"))))))</f>
        <v>2</v>
      </c>
      <c r="CX13" s="72"/>
      <c r="CY13" s="70">
        <f>IF(Monitoring_new!CY13="","",IF(Monitoring_new!CY13=Monitoring_new!$H13,Monitoring_new!$R13,IF(Monitoring_new!CY13=Monitoring_new!$J13,Monitoring_new!$S13,IF(Monitoring_new!CY13=Monitoring_new!$L13,Monitoring_new!$T13,IF(Monitoring_new!CY13=Monitoring_new!$N13,Monitoring_new!$U13,IF(Monitoring_new!CY13=Monitoring_new!$P13,Monitoring_new!$V13,"ERROR"))))))</f>
        <v>0</v>
      </c>
      <c r="CZ13" s="72"/>
      <c r="DA13" s="70">
        <f>IF(Monitoring_new!DA13="","",IF(Monitoring_new!DA13=Monitoring_new!$H13,Monitoring_new!$R13,IF(Monitoring_new!DA13=Monitoring_new!$J13,Monitoring_new!$S13,IF(Monitoring_new!DA13=Monitoring_new!$L13,Monitoring_new!$T13,IF(Monitoring_new!DA13=Monitoring_new!$N13,Monitoring_new!$U13,IF(Monitoring_new!DA13=Monitoring_new!$P13,Monitoring_new!$V13,"ERROR"))))))</f>
        <v>0</v>
      </c>
      <c r="DB13" s="72"/>
      <c r="DC13" s="70">
        <f>IF(Monitoring_new!DC13="","",IF(Monitoring_new!DC13=Monitoring_new!$H13,Monitoring_new!$R13,IF(Monitoring_new!DC13=Monitoring_new!$J13,Monitoring_new!$S13,IF(Monitoring_new!DC13=Monitoring_new!$L13,Monitoring_new!$T13,IF(Monitoring_new!DC13=Monitoring_new!$N13,Monitoring_new!$U13,IF(Monitoring_new!DC13=Monitoring_new!$P13,Monitoring_new!$V13,"ERROR"))))))</f>
        <v>0</v>
      </c>
      <c r="DD13" s="72"/>
      <c r="DE13" s="70">
        <f>IF(Monitoring_new!DE13="","",IF(Monitoring_new!DE13=Monitoring_new!$H13,Monitoring_new!$R13,IF(Monitoring_new!DE13=Monitoring_new!$J13,Monitoring_new!$S13,IF(Monitoring_new!DE13=Monitoring_new!$L13,Monitoring_new!$T13,IF(Monitoring_new!DE13=Monitoring_new!$N13,Monitoring_new!$U13,IF(Monitoring_new!DE13=Monitoring_new!$P13,Monitoring_new!$V13,"ERROR"))))))</f>
        <v>0</v>
      </c>
      <c r="DF13" s="72"/>
      <c r="DG13" s="70">
        <f>IF(Monitoring_new!DG13="","",IF(Monitoring_new!DG13=Monitoring_new!$H13,Monitoring_new!$R13,IF(Monitoring_new!DG13=Monitoring_new!$J13,Monitoring_new!$S13,IF(Monitoring_new!DG13=Monitoring_new!$L13,Monitoring_new!$T13,IF(Monitoring_new!DG13=Monitoring_new!$N13,Monitoring_new!$U13,IF(Monitoring_new!DG13=Monitoring_new!$P13,Monitoring_new!$V13,"ERROR"))))))</f>
        <v>0</v>
      </c>
      <c r="DH13" s="85"/>
      <c r="DI13" s="70">
        <f>IF(Monitoring_new!DI13="","",IF(Monitoring_new!DI13=Monitoring_new!$H13,Monitoring_new!$R13,IF(Monitoring_new!DI13=Monitoring_new!$J13,Monitoring_new!$S13,IF(Monitoring_new!DI13=Monitoring_new!$L13,Monitoring_new!$T13,IF(Monitoring_new!DI13=Monitoring_new!$N13,Monitoring_new!$U13,IF(Monitoring_new!DI13=Monitoring_new!$P13,Monitoring_new!$V13,"ERROR"))))))</f>
        <v>0</v>
      </c>
      <c r="DJ13" s="72"/>
      <c r="DK13" s="70">
        <f>IF(Monitoring_new!DK13="","",IF(Monitoring_new!DK13=Monitoring_new!$H13,Monitoring_new!$R13,IF(Monitoring_new!DK13=Monitoring_new!$J13,Monitoring_new!$S13,IF(Monitoring_new!DK13=Monitoring_new!$L13,Monitoring_new!$T13,IF(Monitoring_new!DK13=Monitoring_new!$N13,Monitoring_new!$U13,IF(Monitoring_new!DK13=Monitoring_new!$P13,Monitoring_new!$V13,"ERROR"))))))</f>
        <v>0</v>
      </c>
      <c r="DL13" s="72"/>
      <c r="DM13" s="70">
        <f>IF(Monitoring_new!DM13="","",IF(Monitoring_new!DM13=Monitoring_new!$H13,Monitoring_new!$R13,IF(Monitoring_new!DM13=Monitoring_new!$J13,Monitoring_new!$S13,IF(Monitoring_new!DM13=Monitoring_new!$L13,Monitoring_new!$T13,IF(Monitoring_new!DM13=Monitoring_new!$N13,Monitoring_new!$U13,IF(Monitoring_new!DM13=Monitoring_new!$P13,Monitoring_new!$V13,"ERROR"))))))</f>
        <v>0</v>
      </c>
      <c r="DN13" s="72"/>
      <c r="DO13" s="70">
        <f>IF(Monitoring_new!DO13="","",IF(Monitoring_new!DO13=Monitoring_new!$H13,Monitoring_new!$R13,IF(Monitoring_new!DO13=Monitoring_new!$J13,Monitoring_new!$S13,IF(Monitoring_new!DO13=Monitoring_new!$L13,Monitoring_new!$T13,IF(Monitoring_new!DO13=Monitoring_new!$N13,Monitoring_new!$U13,IF(Monitoring_new!DO13=Monitoring_new!$P13,Monitoring_new!$V13,"ERROR"))))))</f>
        <v>0</v>
      </c>
      <c r="DP13" s="72"/>
      <c r="DQ13" s="70">
        <f>IF(Monitoring_new!DQ13="","",IF(Monitoring_new!DQ13=Monitoring_new!$H13,Monitoring_new!$R13,IF(Monitoring_new!DQ13=Monitoring_new!$J13,Monitoring_new!$S13,IF(Monitoring_new!DQ13=Monitoring_new!$L13,Monitoring_new!$T13,IF(Monitoring_new!DQ13=Monitoring_new!$N13,Monitoring_new!$U13,IF(Monitoring_new!DQ13=Monitoring_new!$P13,Monitoring_new!$V13,"ERROR"))))))</f>
        <v>0</v>
      </c>
      <c r="DR13" s="72"/>
      <c r="DS13" s="70">
        <f>IF(Monitoring_new!DS13="","",IF(Monitoring_new!DS13=Monitoring_new!$H13,Monitoring_new!$R13,IF(Monitoring_new!DS13=Monitoring_new!$J13,Monitoring_new!$S13,IF(Monitoring_new!DS13=Monitoring_new!$L13,Monitoring_new!$T13,IF(Monitoring_new!DS13=Monitoring_new!$N13,Monitoring_new!$U13,IF(Monitoring_new!DS13=Monitoring_new!$P13,Monitoring_new!$V13,"ERROR"))))))</f>
        <v>0</v>
      </c>
      <c r="DT13" s="72"/>
      <c r="DU13" s="70">
        <f>IF(Monitoring_new!DU13="","",IF(Monitoring_new!DU13=Monitoring_new!$H13,Monitoring_new!$R13,IF(Monitoring_new!DU13=Monitoring_new!$J13,Monitoring_new!$S13,IF(Monitoring_new!DU13=Monitoring_new!$L13,Monitoring_new!$T13,IF(Monitoring_new!DU13=Monitoring_new!$N13,Monitoring_new!$U13,IF(Monitoring_new!DU13=Monitoring_new!$P13,Monitoring_new!$V13,"ERROR"))))))</f>
        <v>0</v>
      </c>
      <c r="DV13" s="72"/>
      <c r="DW13" s="70">
        <f>IF(Monitoring_new!DW13="","",IF(Monitoring_new!DW13=Monitoring_new!$H13,Monitoring_new!$R13,IF(Monitoring_new!DW13=Monitoring_new!$J13,Monitoring_new!$S13,IF(Monitoring_new!DW13=Monitoring_new!$L13,Monitoring_new!$T13,IF(Monitoring_new!DW13=Monitoring_new!$N13,Monitoring_new!$U13,IF(Monitoring_new!DW13=Monitoring_new!$P13,Monitoring_new!$V13,"ERROR"))))))</f>
        <v>0</v>
      </c>
      <c r="DX13" s="72"/>
      <c r="DY13" s="70">
        <f>IF(Monitoring_new!DY13="","",IF(Monitoring_new!DY13=Monitoring_new!$H13,Monitoring_new!$R13,IF(Monitoring_new!DY13=Monitoring_new!$J13,Monitoring_new!$S13,IF(Monitoring_new!DY13=Monitoring_new!$L13,Monitoring_new!$T13,IF(Monitoring_new!DY13=Monitoring_new!$N13,Monitoring_new!$U13,IF(Monitoring_new!DY13=Monitoring_new!$P13,Monitoring_new!$V13,"ERROR"))))))</f>
        <v>0</v>
      </c>
      <c r="DZ13" s="72"/>
      <c r="EA13" s="70">
        <f>IF(Monitoring_new!EA13="","",IF(Monitoring_new!EA13=Monitoring_new!$H13,Monitoring_new!$R13,IF(Monitoring_new!EA13=Monitoring_new!$J13,Monitoring_new!$S13,IF(Monitoring_new!EA13=Monitoring_new!$L13,Monitoring_new!$T13,IF(Monitoring_new!EA13=Monitoring_new!$N13,Monitoring_new!$U13,IF(Monitoring_new!EA13=Monitoring_new!$P13,Monitoring_new!$V13,"ERROR"))))))</f>
        <v>0</v>
      </c>
      <c r="EB13" s="72"/>
      <c r="EC13" s="70">
        <f>IF(Monitoring_new!EC13="","",IF(Monitoring_new!EC13=Monitoring_new!$H13,Monitoring_new!$R13,IF(Monitoring_new!EC13=Monitoring_new!$J13,Monitoring_new!$S13,IF(Monitoring_new!EC13=Monitoring_new!$L13,Monitoring_new!$T13,IF(Monitoring_new!EC13=Monitoring_new!$N13,Monitoring_new!$U13,IF(Monitoring_new!EC13=Monitoring_new!$P13,Monitoring_new!$V13,"ERROR"))))))</f>
        <v>0</v>
      </c>
      <c r="ED13" s="72"/>
      <c r="EE13" s="70">
        <f>IF(Monitoring_new!EE13="","",IF(Monitoring_new!EE13=Monitoring_new!$H13,Monitoring_new!$R13,IF(Monitoring_new!EE13=Monitoring_new!$J13,Monitoring_new!$S13,IF(Monitoring_new!EE13=Monitoring_new!$L13,Monitoring_new!$T13,IF(Monitoring_new!EE13=Monitoring_new!$N13,Monitoring_new!$U13,IF(Monitoring_new!EE13=Monitoring_new!$P13,Monitoring_new!$V13,"ERROR"))))))</f>
        <v>0</v>
      </c>
      <c r="EF13" s="72"/>
      <c r="EG13" s="70">
        <f>IF(Monitoring_new!EG13="","",IF(Monitoring_new!EG13=Monitoring_new!$H13,Monitoring_new!$R13,IF(Monitoring_new!EG13=Monitoring_new!$J13,Monitoring_new!$S13,IF(Monitoring_new!EG13=Monitoring_new!$L13,Monitoring_new!$T13,IF(Monitoring_new!EG13=Monitoring_new!$N13,Monitoring_new!$U13,IF(Monitoring_new!EG13=Monitoring_new!$P13,Monitoring_new!$V13,"ERROR"))))))</f>
        <v>0</v>
      </c>
      <c r="EH13" s="72"/>
      <c r="EI13" s="70">
        <f>IF(Monitoring_new!EI13="","",IF(Monitoring_new!EI13=Monitoring_new!$H13,Monitoring_new!$R13,IF(Monitoring_new!EI13=Monitoring_new!$J13,Monitoring_new!$S13,IF(Monitoring_new!EI13=Monitoring_new!$L13,Monitoring_new!$T13,IF(Monitoring_new!EI13=Monitoring_new!$N13,Monitoring_new!$U13,IF(Monitoring_new!EI13=Monitoring_new!$P13,Monitoring_new!$V13,"ERROR"))))))</f>
        <v>0</v>
      </c>
      <c r="EJ13" s="72"/>
      <c r="EK13" s="70">
        <f>IF(Monitoring_new!EK13="","",IF(Monitoring_new!EK13=Monitoring_new!$H13,Monitoring_new!$R13,IF(Monitoring_new!EK13=Monitoring_new!$J13,Monitoring_new!$S13,IF(Monitoring_new!EK13=Monitoring_new!$L13,Monitoring_new!$T13,IF(Monitoring_new!EK13=Monitoring_new!$N13,Monitoring_new!$U13,IF(Monitoring_new!EK13=Monitoring_new!$P13,Monitoring_new!$V13,"ERROR"))))))</f>
        <v>0</v>
      </c>
      <c r="EL13" s="72"/>
      <c r="EM13" s="70">
        <f>IF(Monitoring_new!EM13="","",IF(Monitoring_new!EM13=Monitoring_new!$H13,Monitoring_new!$R13,IF(Monitoring_new!EM13=Monitoring_new!$J13,Monitoring_new!$S13,IF(Monitoring_new!EM13=Monitoring_new!$L13,Monitoring_new!$T13,IF(Monitoring_new!EM13=Monitoring_new!$N13,Monitoring_new!$U13,IF(Monitoring_new!EM13=Monitoring_new!$P13,Monitoring_new!$V13,"ERROR"))))))</f>
        <v>0</v>
      </c>
      <c r="EN13" s="72"/>
      <c r="EO13" s="70">
        <f>IF(Monitoring_new!EO13="","",IF(Monitoring_new!EO13=Monitoring_new!$H13,Monitoring_new!$R13,IF(Monitoring_new!EO13=Monitoring_new!$J13,Monitoring_new!$S13,IF(Monitoring_new!EO13=Monitoring_new!$L13,Monitoring_new!$T13,IF(Monitoring_new!EO13=Monitoring_new!$N13,Monitoring_new!$U13,IF(Monitoring_new!EO13=Monitoring_new!$P13,Monitoring_new!$V13,"ERROR"))))))</f>
        <v>0</v>
      </c>
      <c r="EP13" s="72"/>
      <c r="EQ13" s="70">
        <f>IF(Monitoring_new!EQ13="","",IF(Monitoring_new!EQ13=Monitoring_new!$H13,Monitoring_new!$R13,IF(Monitoring_new!EQ13=Monitoring_new!$J13,Monitoring_new!$S13,IF(Monitoring_new!EQ13=Monitoring_new!$L13,Monitoring_new!$T13,IF(Monitoring_new!EQ13=Monitoring_new!$N13,Monitoring_new!$U13,IF(Monitoring_new!EQ13=Monitoring_new!$P13,Monitoring_new!$V13,"ERROR"))))))</f>
        <v>0</v>
      </c>
      <c r="ER13" s="72"/>
      <c r="ES13" s="70">
        <f>IF(Monitoring_new!ES13="","",IF(Monitoring_new!ES13=Monitoring_new!$H13,Monitoring_new!$R13,IF(Monitoring_new!ES13=Monitoring_new!$J13,Monitoring_new!$S13,IF(Monitoring_new!ES13=Monitoring_new!$L13,Monitoring_new!$T13,IF(Monitoring_new!ES13=Monitoring_new!$N13,Monitoring_new!$U13,IF(Monitoring_new!ES13=Monitoring_new!$P13,Monitoring_new!$V13,"ERROR"))))))</f>
        <v>0</v>
      </c>
      <c r="ET13" s="72"/>
      <c r="EU13" s="70">
        <f>IF(Monitoring_new!EU13="","",IF(Monitoring_new!EU13=Monitoring_new!$H13,Monitoring_new!$R13,IF(Monitoring_new!EU13=Monitoring_new!$J13,Monitoring_new!$S13,IF(Monitoring_new!EU13=Monitoring_new!$L13,Monitoring_new!$T13,IF(Monitoring_new!EU13=Monitoring_new!$N13,Monitoring_new!$U13,IF(Monitoring_new!EU13=Monitoring_new!$P13,Monitoring_new!$V13,"ERROR"))))))</f>
        <v>0</v>
      </c>
      <c r="EV13" s="72"/>
      <c r="EW13" s="70">
        <f>IF(Monitoring_new!EW13="","",IF(Monitoring_new!EW13=Monitoring_new!$H13,Monitoring_new!$R13,IF(Monitoring_new!EW13=Monitoring_new!$J13,Monitoring_new!$S13,IF(Monitoring_new!EW13=Monitoring_new!$L13,Monitoring_new!$T13,IF(Monitoring_new!EW13=Monitoring_new!$N13,Monitoring_new!$U13,IF(Monitoring_new!EW13=Monitoring_new!$P13,Monitoring_new!$V13,"ERROR"))))))</f>
        <v>0</v>
      </c>
      <c r="EX13" s="72"/>
      <c r="EY13" s="70">
        <f>IF(Monitoring_new!EY13="","",IF(Monitoring_new!EY13=Monitoring_new!$H13,Monitoring_new!$R13,IF(Monitoring_new!EY13=Monitoring_new!$J13,Monitoring_new!$S13,IF(Monitoring_new!EY13=Monitoring_new!$L13,Monitoring_new!$T13,IF(Monitoring_new!EY13=Monitoring_new!$N13,Monitoring_new!$U13,IF(Monitoring_new!EY13=Monitoring_new!$P13,Monitoring_new!$V13,"ERROR"))))))</f>
        <v>0</v>
      </c>
      <c r="EZ13" s="72"/>
      <c r="FA13" s="72"/>
      <c r="FB13" s="70" t="str">
        <f>IF(Monitoring_new!FB13="","",IF(Monitoring_new!FB13=Monitoring_new!$H13,Monitoring_new!$R13,IF(Monitoring_new!FB13=Monitoring_new!$J13,Monitoring_new!$S13,IF(Monitoring_new!FB13=Monitoring_new!$L13,Monitoring_new!$T13,IF(Monitoring_new!FB13=Monitoring_new!$N13,Monitoring_new!$U13,IF(Monitoring_new!FB13=Monitoring_new!$P13,Monitoring_new!$V13,"ERROR"))))))</f>
        <v/>
      </c>
      <c r="FC13" s="72"/>
      <c r="FD13" s="70" t="str">
        <f>IF(Monitoring_new!FD13="","",IF(Monitoring_new!FD13=Monitoring_new!$H13,Monitoring_new!$R13,IF(Monitoring_new!FD13=Monitoring_new!$J13,Monitoring_new!$S13,IF(Monitoring_new!FD13=Monitoring_new!$L13,Monitoring_new!$T13,IF(Monitoring_new!FD13=Monitoring_new!$N13,Monitoring_new!$U13,IF(Monitoring_new!FD13=Monitoring_new!$P13,Monitoring_new!$V13,"ERROR"))))))</f>
        <v/>
      </c>
      <c r="FE13" s="72"/>
      <c r="FF13" s="70" t="str">
        <f>IF(Monitoring_new!FF13="","",IF(Monitoring_new!FF13=Monitoring_new!$H13,Monitoring_new!$R13,IF(Monitoring_new!FF13=Monitoring_new!$J13,Monitoring_new!$S13,IF(Monitoring_new!FF13=Monitoring_new!$L13,Monitoring_new!$T13,IF(Monitoring_new!FF13=Monitoring_new!$N13,Monitoring_new!$U13,IF(Monitoring_new!FF13=Monitoring_new!$P13,Monitoring_new!$V13,"ERROR"))))))</f>
        <v/>
      </c>
      <c r="FG13" s="72"/>
    </row>
    <row r="14" spans="1:163" ht="50.1" customHeight="1" x14ac:dyDescent="0.3">
      <c r="A14" s="202" t="s">
        <v>38</v>
      </c>
      <c r="B14" s="205" t="s">
        <v>81</v>
      </c>
      <c r="C14" s="203" t="str">
        <f>VLOOKUP(A14,Quest_eng_2018!A:C,3,FALSE)</f>
        <v xml:space="preserve">Is there any information on business trip costs incurred by the enterprise Administrator/Manager in 2017?  </v>
      </c>
      <c r="D14" s="203" t="s">
        <v>319</v>
      </c>
      <c r="E14" s="206" t="s">
        <v>128</v>
      </c>
      <c r="F14" s="206" t="s">
        <v>129</v>
      </c>
      <c r="G14" s="207">
        <v>0</v>
      </c>
      <c r="H14" s="206" t="s">
        <v>21</v>
      </c>
      <c r="I14" s="206" t="s">
        <v>22</v>
      </c>
      <c r="J14" s="206" t="s">
        <v>23</v>
      </c>
      <c r="K14" s="206" t="s">
        <v>24</v>
      </c>
      <c r="L14" s="206" t="s">
        <v>25</v>
      </c>
      <c r="M14" s="206" t="s">
        <v>26</v>
      </c>
      <c r="N14" s="206" t="s">
        <v>255</v>
      </c>
      <c r="O14" s="206" t="s">
        <v>255</v>
      </c>
      <c r="P14" s="206" t="s">
        <v>414</v>
      </c>
      <c r="Q14" s="206" t="s">
        <v>414</v>
      </c>
      <c r="R14" s="207">
        <v>0</v>
      </c>
      <c r="S14" s="206">
        <v>0</v>
      </c>
      <c r="T14" s="207">
        <f t="shared" si="0"/>
        <v>0</v>
      </c>
      <c r="U14" s="206" t="s">
        <v>255</v>
      </c>
      <c r="V14" s="206" t="s">
        <v>414</v>
      </c>
      <c r="W14" s="208" t="str">
        <f>IF(Monitoring_new!W14="","",IF(Monitoring_new!W14=Monitoring_new!$H14,Monitoring_new!$R14,IF(Monitoring_new!W14=Monitoring_new!$J14,Monitoring_new!$S14,IF(Monitoring_new!W14=Monitoring_new!$L14,Monitoring_new!$T14,IF(Monitoring_new!W14=Monitoring_new!$N14,Monitoring_new!$U14,IF(Monitoring_new!W14=Monitoring_new!$P14,Monitoring_new!$V14,"ERROR"))))))</f>
        <v/>
      </c>
      <c r="X14" s="209"/>
      <c r="Y14" s="208" t="str">
        <f>IF(Monitoring_new!Y14="","",IF(Monitoring_new!Y14=Monitoring_new!$H14,Monitoring_new!$R14,IF(Monitoring_new!Y14=Monitoring_new!$J14,Monitoring_new!$S14,IF(Monitoring_new!Y14=Monitoring_new!$L14,Monitoring_new!$T14,IF(Monitoring_new!Y14=Monitoring_new!$N14,Monitoring_new!$U14,IF(Monitoring_new!Y14=Monitoring_new!$P14,Monitoring_new!$V14,"ERROR"))))))</f>
        <v/>
      </c>
      <c r="Z14" s="209"/>
      <c r="AA14" s="208" t="str">
        <f>IF(Monitoring_new!AA14="","",IF(Monitoring_new!AA14=Monitoring_new!$H14,Monitoring_new!$R14,IF(Monitoring_new!AA14=Monitoring_new!$J14,Monitoring_new!$S14,IF(Monitoring_new!AA14=Monitoring_new!$L14,Monitoring_new!$T14,IF(Monitoring_new!AA14=Monitoring_new!$N14,Monitoring_new!$U14,IF(Monitoring_new!AA14=Monitoring_new!$P14,Monitoring_new!$V14,"ERROR"))))))</f>
        <v/>
      </c>
      <c r="AB14" s="211"/>
      <c r="AC14" s="208" t="str">
        <f>IF(Monitoring_new!AC14="","",IF(Monitoring_new!AC14=Monitoring_new!$H14,Monitoring_new!$R14,IF(Monitoring_new!AC14=Monitoring_new!$J14,Monitoring_new!$S14,IF(Monitoring_new!AC14=Monitoring_new!$L14,Monitoring_new!$T14,IF(Monitoring_new!AC14=Monitoring_new!$N14,Monitoring_new!$U14,IF(Monitoring_new!AC14=Monitoring_new!$P14,Monitoring_new!$V14,"ERROR"))))))</f>
        <v/>
      </c>
      <c r="AD14" s="212"/>
      <c r="AE14" s="208" t="str">
        <f>IF(Monitoring_new!AE14="","",IF(Monitoring_new!AE14=Monitoring_new!$H14,Monitoring_new!$R14,IF(Monitoring_new!AE14=Monitoring_new!$J14,Monitoring_new!$S14,IF(Monitoring_new!AE14=Monitoring_new!$L14,Monitoring_new!$T14,IF(Monitoring_new!AE14=Monitoring_new!$N14,Monitoring_new!$U14,IF(Monitoring_new!AE14=Monitoring_new!$P14,Monitoring_new!$V14,"ERROR"))))))</f>
        <v/>
      </c>
      <c r="AF14" s="212"/>
      <c r="AG14" s="208" t="str">
        <f>IF(Monitoring_new!AG14="","",IF(Monitoring_new!AG14=Monitoring_new!$H14,Monitoring_new!$R14,IF(Monitoring_new!AG14=Monitoring_new!$J14,Monitoring_new!$S14,IF(Monitoring_new!AG14=Monitoring_new!$L14,Monitoring_new!$T14,IF(Monitoring_new!AG14=Monitoring_new!$N14,Monitoring_new!$U14,IF(Monitoring_new!AG14=Monitoring_new!$P14,Monitoring_new!$V14,"ERROR"))))))</f>
        <v/>
      </c>
      <c r="AH14" s="212"/>
      <c r="AI14" s="208" t="str">
        <f>IF(Monitoring_new!AI14="","",IF(Monitoring_new!AI14=Monitoring_new!$H14,Monitoring_new!$R14,IF(Monitoring_new!AI14=Monitoring_new!$J14,Monitoring_new!$S14,IF(Monitoring_new!AI14=Monitoring_new!$L14,Monitoring_new!$T14,IF(Monitoring_new!AI14=Monitoring_new!$N14,Monitoring_new!$U14,IF(Monitoring_new!AI14=Monitoring_new!$P14,Monitoring_new!$V14,"ERROR"))))))</f>
        <v/>
      </c>
      <c r="AJ14" s="212"/>
      <c r="AK14" s="208" t="str">
        <f>IF(Monitoring_new!AK14="","",IF(Monitoring_new!AK14=Monitoring_new!$H14,Monitoring_new!$R14,IF(Monitoring_new!AK14=Monitoring_new!$J14,Monitoring_new!$S14,IF(Monitoring_new!AK14=Monitoring_new!$L14,Monitoring_new!$T14,IF(Monitoring_new!AK14=Monitoring_new!$N14,Monitoring_new!$U14,IF(Monitoring_new!AK14=Monitoring_new!$P14,Monitoring_new!$V14,"ERROR"))))))</f>
        <v/>
      </c>
      <c r="AL14" s="212"/>
      <c r="AM14" s="208" t="str">
        <f>IF(Monitoring_new!AM14="","",IF(Monitoring_new!AM14=Monitoring_new!$H14,Monitoring_new!$R14,IF(Monitoring_new!AM14=Monitoring_new!$J14,Monitoring_new!$S14,IF(Monitoring_new!AM14=Monitoring_new!$L14,Monitoring_new!$T14,IF(Monitoring_new!AM14=Monitoring_new!$N14,Monitoring_new!$U14,IF(Monitoring_new!AM14=Monitoring_new!$P14,Monitoring_new!$V14,"ERROR"))))))</f>
        <v/>
      </c>
      <c r="AN14" s="212"/>
      <c r="AO14" s="208" t="str">
        <f>IF(Monitoring_new!AO14="","",IF(Monitoring_new!AO14=Monitoring_new!$H14,Monitoring_new!$R14,IF(Monitoring_new!AO14=Monitoring_new!$J14,Monitoring_new!$S14,IF(Monitoring_new!AO14=Monitoring_new!$L14,Monitoring_new!$T14,IF(Monitoring_new!AO14=Monitoring_new!$N14,Monitoring_new!$U14,IF(Monitoring_new!AO14=Monitoring_new!$P14,Monitoring_new!$V14,"ERROR"))))))</f>
        <v/>
      </c>
      <c r="AP14" s="212"/>
      <c r="AQ14" s="208" t="str">
        <f>IF(Monitoring_new!AQ14="","",IF(Monitoring_new!AQ14=Monitoring_new!$H14,Monitoring_new!$R14,IF(Monitoring_new!AQ14=Monitoring_new!$J14,Monitoring_new!$S14,IF(Monitoring_new!AQ14=Monitoring_new!$L14,Monitoring_new!$T14,IF(Monitoring_new!AQ14=Monitoring_new!$N14,Monitoring_new!$U14,IF(Monitoring_new!AQ14=Monitoring_new!$P14,Monitoring_new!$V14,"ERROR"))))))</f>
        <v/>
      </c>
      <c r="AR14" s="212"/>
      <c r="AS14" s="208" t="str">
        <f>IF(Monitoring_new!AS14="","",IF(Monitoring_new!AS14=Monitoring_new!$H14,Monitoring_new!$R14,IF(Monitoring_new!AS14=Monitoring_new!$J14,Monitoring_new!$S14,IF(Monitoring_new!AS14=Monitoring_new!$L14,Monitoring_new!$T14,IF(Monitoring_new!AS14=Monitoring_new!$N14,Monitoring_new!$U14,IF(Monitoring_new!AS14=Monitoring_new!$P14,Monitoring_new!$V14,"ERROR"))))))</f>
        <v/>
      </c>
      <c r="AT14" s="212"/>
      <c r="AU14" s="208" t="str">
        <f>IF(Monitoring_new!AU14="","",IF(Monitoring_new!AU14=Monitoring_new!$H14,Monitoring_new!$R14,IF(Monitoring_new!AU14=Monitoring_new!$J14,Monitoring_new!$S14,IF(Monitoring_new!AU14=Monitoring_new!$L14,Monitoring_new!$T14,IF(Monitoring_new!AU14=Monitoring_new!$N14,Monitoring_new!$U14,IF(Monitoring_new!AU14=Monitoring_new!$P14,Monitoring_new!$V14,"ERROR"))))))</f>
        <v/>
      </c>
      <c r="AV14" s="214"/>
      <c r="AW14" s="208" t="str">
        <f>IF(Monitoring_new!AW14="","",IF(Monitoring_new!AW14=Monitoring_new!$H14,Monitoring_new!$R14,IF(Monitoring_new!AW14=Monitoring_new!$J14,Monitoring_new!$S14,IF(Monitoring_new!AW14=Monitoring_new!$L14,Monitoring_new!$T14,IF(Monitoring_new!AW14=Monitoring_new!$N14,Monitoring_new!$U14,IF(Monitoring_new!AW14=Monitoring_new!$P14,Monitoring_new!$V14,"ERROR"))))))</f>
        <v/>
      </c>
      <c r="AX14" s="214"/>
      <c r="AY14" s="208" t="str">
        <f>IF(Monitoring_new!AY14="","",IF(Monitoring_new!AY14=Monitoring_new!$H14,Monitoring_new!$R14,IF(Monitoring_new!AY14=Monitoring_new!$J14,Monitoring_new!$S14,IF(Monitoring_new!AY14=Monitoring_new!$L14,Monitoring_new!$T14,IF(Monitoring_new!AY14=Monitoring_new!$N14,Monitoring_new!$U14,IF(Monitoring_new!AY14=Monitoring_new!$P14,Monitoring_new!$V14,"ERROR"))))))</f>
        <v/>
      </c>
      <c r="AZ14" s="212"/>
      <c r="BA14" s="208" t="str">
        <f>IF(Monitoring_new!BA14="","",IF(Monitoring_new!BA14=Monitoring_new!$H14,Monitoring_new!$R14,IF(Monitoring_new!BA14=Monitoring_new!$J14,Monitoring_new!$S14,IF(Monitoring_new!BA14=Monitoring_new!$L14,Monitoring_new!$T14,IF(Monitoring_new!BA14=Monitoring_new!$N14,Monitoring_new!$U14,IF(Monitoring_new!BA14=Monitoring_new!$P14,Monitoring_new!$V14,"ERROR"))))))</f>
        <v/>
      </c>
      <c r="BB14" s="212"/>
      <c r="BC14" s="208" t="str">
        <f>IF(Monitoring_new!BC14="","",IF(Monitoring_new!BC14=Monitoring_new!$H14,Monitoring_new!$R14,IF(Monitoring_new!BC14=Monitoring_new!$J14,Monitoring_new!$S14,IF(Monitoring_new!BC14=Monitoring_new!$L14,Monitoring_new!$T14,IF(Monitoring_new!BC14=Monitoring_new!$N14,Monitoring_new!$U14,IF(Monitoring_new!BC14=Monitoring_new!$P14,Monitoring_new!$V14,"ERROR"))))))</f>
        <v/>
      </c>
      <c r="BD14" s="212"/>
      <c r="BE14" s="208" t="str">
        <f>IF(Monitoring_new!BE14="","",IF(Monitoring_new!BE14=Monitoring_new!$H14,Monitoring_new!$R14,IF(Monitoring_new!BE14=Monitoring_new!$J14,Monitoring_new!$S14,IF(Monitoring_new!BE14=Monitoring_new!$L14,Monitoring_new!$T14,IF(Monitoring_new!BE14=Monitoring_new!$N14,Monitoring_new!$U14,IF(Monitoring_new!BE14=Monitoring_new!$P14,Monitoring_new!$V14,"ERROR"))))))</f>
        <v/>
      </c>
      <c r="BF14" s="212"/>
      <c r="BG14" s="208" t="str">
        <f>IF(Monitoring_new!BG14="","",IF(Monitoring_new!BG14=Monitoring_new!$H14,Monitoring_new!$R14,IF(Monitoring_new!BG14=Monitoring_new!$J14,Monitoring_new!$S14,IF(Monitoring_new!BG14=Monitoring_new!$L14,Monitoring_new!$T14,IF(Monitoring_new!BG14=Monitoring_new!$N14,Monitoring_new!$U14,IF(Monitoring_new!BG14=Monitoring_new!$P14,Monitoring_new!$V14,"ERROR"))))))</f>
        <v/>
      </c>
      <c r="BH14" s="212"/>
      <c r="BI14" s="208" t="str">
        <f>IF(Monitoring_new!BI14="","",IF(Monitoring_new!BI14=Monitoring_new!$H14,Monitoring_new!$R14,IF(Monitoring_new!BI14=Monitoring_new!$J14,Monitoring_new!$S14,IF(Monitoring_new!BI14=Monitoring_new!$L14,Monitoring_new!$T14,IF(Monitoring_new!BI14=Monitoring_new!$N14,Monitoring_new!$U14,IF(Monitoring_new!BI14=Monitoring_new!$P14,Monitoring_new!$V14,"ERROR"))))))</f>
        <v/>
      </c>
      <c r="BJ14" s="212"/>
      <c r="BK14" s="208" t="str">
        <f>IF(Monitoring_new!BK14="","",IF(Monitoring_new!BK14=Monitoring_new!$H14,Monitoring_new!$R14,IF(Monitoring_new!BK14=Monitoring_new!$J14,Monitoring_new!$S14,IF(Monitoring_new!BK14=Monitoring_new!$L14,Monitoring_new!$T14,IF(Monitoring_new!BK14=Monitoring_new!$N14,Monitoring_new!$U14,IF(Monitoring_new!BK14=Monitoring_new!$P14,Monitoring_new!$V14,"ERROR"))))))</f>
        <v/>
      </c>
      <c r="BL14" s="212"/>
      <c r="BM14" s="208" t="str">
        <f>IF(Monitoring_new!BM14="","",IF(Monitoring_new!BM14=Monitoring_new!$H14,Monitoring_new!$R14,IF(Monitoring_new!BM14=Monitoring_new!$J14,Monitoring_new!$S14,IF(Monitoring_new!BM14=Monitoring_new!$L14,Monitoring_new!$T14,IF(Monitoring_new!BM14=Monitoring_new!$N14,Monitoring_new!$U14,IF(Monitoring_new!BM14=Monitoring_new!$P14,Monitoring_new!$V14,"ERROR"))))))</f>
        <v/>
      </c>
      <c r="BN14" s="212"/>
      <c r="BO14" s="208" t="str">
        <f>IF(Monitoring_new!BO14="","",IF(Monitoring_new!BO14=Monitoring_new!$H14,Monitoring_new!$R14,IF(Monitoring_new!BO14=Monitoring_new!$J14,Monitoring_new!$S14,IF(Monitoring_new!BO14=Monitoring_new!$L14,Monitoring_new!$T14,IF(Monitoring_new!BO14=Monitoring_new!$N14,Monitoring_new!$U14,IF(Monitoring_new!BO14=Monitoring_new!$P14,Monitoring_new!$V14,"ERROR"))))))</f>
        <v/>
      </c>
      <c r="BP14" s="212"/>
      <c r="BQ14" s="208" t="str">
        <f>IF(Monitoring_new!BQ14="","",IF(Monitoring_new!BQ14=Monitoring_new!$H14,Monitoring_new!$R14,IF(Monitoring_new!BQ14=Monitoring_new!$J14,Monitoring_new!$S14,IF(Monitoring_new!BQ14=Monitoring_new!$L14,Monitoring_new!$T14,IF(Monitoring_new!BQ14=Monitoring_new!$N14,Monitoring_new!$U14,IF(Monitoring_new!BQ14=Monitoring_new!$P14,Monitoring_new!$V14,"ERROR"))))))</f>
        <v/>
      </c>
      <c r="BR14" s="212"/>
      <c r="BS14" s="208" t="str">
        <f>IF(Monitoring_new!BS14="","",IF(Monitoring_new!BS14=Monitoring_new!$H14,Monitoring_new!$R14,IF(Monitoring_new!BS14=Monitoring_new!$J14,Monitoring_new!$S14,IF(Monitoring_new!BS14=Monitoring_new!$L14,Monitoring_new!$T14,IF(Monitoring_new!BS14=Monitoring_new!$N14,Monitoring_new!$U14,IF(Monitoring_new!BS14=Monitoring_new!$P14,Monitoring_new!$V14,"ERROR"))))))</f>
        <v/>
      </c>
      <c r="BT14" s="212"/>
      <c r="BU14" s="208" t="str">
        <f>IF(Monitoring_new!BU14="","",IF(Monitoring_new!BU14=Monitoring_new!$H14,Monitoring_new!$R14,IF(Monitoring_new!BU14=Monitoring_new!$J14,Monitoring_new!$S14,IF(Monitoring_new!BU14=Monitoring_new!$L14,Monitoring_new!$T14,IF(Monitoring_new!BU14=Monitoring_new!$N14,Monitoring_new!$U14,IF(Monitoring_new!BU14=Monitoring_new!$P14,Monitoring_new!$V14,"ERROR"))))))</f>
        <v/>
      </c>
      <c r="BV14" s="212"/>
      <c r="BW14" s="208" t="str">
        <f>IF(Monitoring_new!BW14="","",IF(Monitoring_new!BW14=Monitoring_new!$H14,Monitoring_new!$R14,IF(Monitoring_new!BW14=Monitoring_new!$J14,Monitoring_new!$S14,IF(Monitoring_new!BW14=Monitoring_new!$L14,Monitoring_new!$T14,IF(Monitoring_new!BW14=Monitoring_new!$N14,Monitoring_new!$U14,IF(Monitoring_new!BW14=Monitoring_new!$P14,Monitoring_new!$V14,"ERROR"))))))</f>
        <v/>
      </c>
      <c r="BX14" s="214"/>
      <c r="BY14" s="208" t="str">
        <f>IF(Monitoring_new!BY14="","",IF(Monitoring_new!BY14=Monitoring_new!$H14,Monitoring_new!$R14,IF(Monitoring_new!BY14=Monitoring_new!$J14,Monitoring_new!$S14,IF(Monitoring_new!BY14=Monitoring_new!$L14,Monitoring_new!$T14,IF(Monitoring_new!BY14=Monitoring_new!$N14,Monitoring_new!$U14,IF(Monitoring_new!BY14=Monitoring_new!$P14,Monitoring_new!$V14,"ERROR"))))))</f>
        <v/>
      </c>
      <c r="BZ14" s="214"/>
      <c r="CA14" s="208" t="str">
        <f>IF(Monitoring_new!CA14="","",IF(Monitoring_new!CA14=Monitoring_new!$H14,Monitoring_new!$R14,IF(Monitoring_new!CA14=Monitoring_new!$J14,Monitoring_new!$S14,IF(Monitoring_new!CA14=Monitoring_new!$L14,Monitoring_new!$T14,IF(Monitoring_new!CA14=Monitoring_new!$N14,Monitoring_new!$U14,IF(Monitoring_new!CA14=Monitoring_new!$P14,Monitoring_new!$V14,"ERROR"))))))</f>
        <v/>
      </c>
      <c r="CB14" s="214"/>
      <c r="CC14" s="208" t="str">
        <f>IF(Monitoring_new!CC14="","",IF(Monitoring_new!CC14=Monitoring_new!$H14,Monitoring_new!$R14,IF(Monitoring_new!CC14=Monitoring_new!$J14,Monitoring_new!$S14,IF(Monitoring_new!CC14=Monitoring_new!$L14,Monitoring_new!$T14,IF(Monitoring_new!CC14=Monitoring_new!$N14,Monitoring_new!$U14,IF(Monitoring_new!CC14=Monitoring_new!$P14,Monitoring_new!$V14,"ERROR"))))))</f>
        <v/>
      </c>
      <c r="CD14" s="216"/>
      <c r="CE14" s="208" t="str">
        <f>IF(Monitoring_new!CE14="","",IF(Monitoring_new!CE14=Monitoring_new!$H14,Monitoring_new!$R14,IF(Monitoring_new!CE14=Monitoring_new!$J14,Monitoring_new!$S14,IF(Monitoring_new!CE14=Monitoring_new!$L14,Monitoring_new!$T14,IF(Monitoring_new!CE14=Monitoring_new!$N14,Monitoring_new!$U14,IF(Monitoring_new!CE14=Monitoring_new!$P14,Monitoring_new!$V14,"ERROR"))))))</f>
        <v/>
      </c>
      <c r="CF14" s="216"/>
      <c r="CG14" s="208" t="str">
        <f>IF(Monitoring_new!CG14="","",IF(Monitoring_new!CG14=Monitoring_new!$H14,Monitoring_new!$R14,IF(Monitoring_new!CG14=Monitoring_new!$J14,Monitoring_new!$S14,IF(Monitoring_new!CG14=Monitoring_new!$L14,Monitoring_new!$T14,IF(Monitoring_new!CG14=Monitoring_new!$N14,Monitoring_new!$U14,IF(Monitoring_new!CG14=Monitoring_new!$P14,Monitoring_new!$V14,"ERROR"))))))</f>
        <v/>
      </c>
      <c r="CH14" s="212"/>
      <c r="CI14" s="208" t="str">
        <f>IF(Monitoring_new!CI14="","",IF(Monitoring_new!CI14=Monitoring_new!$H14,Monitoring_new!$R14,IF(Monitoring_new!CI14=Monitoring_new!$J14,Monitoring_new!$S14,IF(Monitoring_new!CI14=Monitoring_new!$L14,Monitoring_new!$T14,IF(Monitoring_new!CI14=Monitoring_new!$N14,Monitoring_new!$U14,IF(Monitoring_new!CI14=Monitoring_new!$P14,Monitoring_new!$V14,"ERROR"))))))</f>
        <v/>
      </c>
      <c r="CJ14" s="212"/>
      <c r="CK14" s="208" t="str">
        <f>IF(Monitoring_new!CK14="","",IF(Monitoring_new!CK14=Monitoring_new!$H14,Monitoring_new!$R14,IF(Monitoring_new!CK14=Monitoring_new!$J14,Monitoring_new!$S14,IF(Monitoring_new!CK14=Monitoring_new!$L14,Monitoring_new!$T14,IF(Monitoring_new!CK14=Monitoring_new!$N14,Monitoring_new!$U14,IF(Monitoring_new!CK14=Monitoring_new!$P14,Monitoring_new!$V14,"ERROR"))))))</f>
        <v/>
      </c>
      <c r="CL14" s="212"/>
      <c r="CM14" s="208" t="str">
        <f>IF(Monitoring_new!CM14="","",IF(Monitoring_new!CM14=Monitoring_new!$H14,Monitoring_new!$R14,IF(Monitoring_new!CM14=Monitoring_new!$J14,Monitoring_new!$S14,IF(Monitoring_new!CM14=Monitoring_new!$L14,Monitoring_new!$T14,IF(Monitoring_new!CM14=Monitoring_new!$N14,Monitoring_new!$U14,IF(Monitoring_new!CM14=Monitoring_new!$P14,Monitoring_new!$V14,"ERROR"))))))</f>
        <v/>
      </c>
      <c r="CN14" s="212"/>
      <c r="CO14" s="208" t="str">
        <f>IF(Monitoring_new!CO14="","",IF(Monitoring_new!CO14=Monitoring_new!$H14,Monitoring_new!$R14,IF(Monitoring_new!CO14=Monitoring_new!$J14,Monitoring_new!$S14,IF(Monitoring_new!CO14=Monitoring_new!$L14,Monitoring_new!$T14,IF(Monitoring_new!CO14=Monitoring_new!$N14,Monitoring_new!$U14,IF(Monitoring_new!CO14=Monitoring_new!$P14,Monitoring_new!$V14,"ERROR"))))))</f>
        <v/>
      </c>
      <c r="CP14" s="212"/>
      <c r="CQ14" s="208" t="str">
        <f>IF(Monitoring_new!CQ14="","",IF(Monitoring_new!CQ14=Monitoring_new!$H14,Monitoring_new!$R14,IF(Monitoring_new!CQ14=Monitoring_new!$J14,Monitoring_new!$S14,IF(Monitoring_new!CQ14=Monitoring_new!$L14,Monitoring_new!$T14,IF(Monitoring_new!CQ14=Monitoring_new!$N14,Monitoring_new!$U14,IF(Monitoring_new!CQ14=Monitoring_new!$P14,Monitoring_new!$V14,"ERROR"))))))</f>
        <v/>
      </c>
      <c r="CR14" s="212"/>
      <c r="CS14" s="208" t="str">
        <f>IF(Monitoring_new!CS14="","",IF(Monitoring_new!CS14=Monitoring_new!$H14,Monitoring_new!$R14,IF(Monitoring_new!CS14=Monitoring_new!$J14,Monitoring_new!$S14,IF(Monitoring_new!CS14=Monitoring_new!$L14,Monitoring_new!$T14,IF(Monitoring_new!CS14=Monitoring_new!$N14,Monitoring_new!$U14,IF(Monitoring_new!CS14=Monitoring_new!$P14,Monitoring_new!$V14,"ERROR"))))))</f>
        <v/>
      </c>
      <c r="CT14" s="212"/>
      <c r="CU14" s="208" t="str">
        <f>IF(Monitoring_new!CU14="","",IF(Monitoring_new!CU14=Monitoring_new!$H14,Monitoring_new!$R14,IF(Monitoring_new!CU14=Monitoring_new!$J14,Monitoring_new!$S14,IF(Monitoring_new!CU14=Monitoring_new!$L14,Monitoring_new!$T14,IF(Monitoring_new!CU14=Monitoring_new!$N14,Monitoring_new!$U14,IF(Monitoring_new!CU14=Monitoring_new!$P14,Monitoring_new!$V14,"ERROR"))))))</f>
        <v/>
      </c>
      <c r="CV14" s="212"/>
      <c r="CW14" s="208" t="str">
        <f>IF(Monitoring_new!CW14="","",IF(Monitoring_new!CW14=Monitoring_new!$H14,Monitoring_new!$R14,IF(Monitoring_new!CW14=Monitoring_new!$J14,Monitoring_new!$S14,IF(Monitoring_new!CW14=Monitoring_new!$L14,Monitoring_new!$T14,IF(Monitoring_new!CW14=Monitoring_new!$N14,Monitoring_new!$U14,IF(Monitoring_new!CW14=Monitoring_new!$P14,Monitoring_new!$V14,"ERROR"))))))</f>
        <v/>
      </c>
      <c r="CX14" s="212"/>
      <c r="CY14" s="208" t="str">
        <f>IF(Monitoring_new!CY14="","",IF(Monitoring_new!CY14=Monitoring_new!$H14,Monitoring_new!$R14,IF(Monitoring_new!CY14=Monitoring_new!$J14,Monitoring_new!$S14,IF(Monitoring_new!CY14=Monitoring_new!$L14,Monitoring_new!$T14,IF(Monitoring_new!CY14=Monitoring_new!$N14,Monitoring_new!$U14,IF(Monitoring_new!CY14=Monitoring_new!$P14,Monitoring_new!$V14,"ERROR"))))))</f>
        <v/>
      </c>
      <c r="CZ14" s="212"/>
      <c r="DA14" s="208" t="str">
        <f>IF(Monitoring_new!DA14="","",IF(Monitoring_new!DA14=Monitoring_new!$H14,Monitoring_new!$R14,IF(Monitoring_new!DA14=Monitoring_new!$J14,Monitoring_new!$S14,IF(Monitoring_new!DA14=Monitoring_new!$L14,Monitoring_new!$T14,IF(Monitoring_new!DA14=Monitoring_new!$N14,Monitoring_new!$U14,IF(Monitoring_new!DA14=Monitoring_new!$P14,Monitoring_new!$V14,"ERROR"))))))</f>
        <v/>
      </c>
      <c r="DB14" s="212"/>
      <c r="DC14" s="208" t="str">
        <f>IF(Monitoring_new!DC14="","",IF(Monitoring_new!DC14=Monitoring_new!$H14,Monitoring_new!$R14,IF(Monitoring_new!DC14=Monitoring_new!$J14,Monitoring_new!$S14,IF(Monitoring_new!DC14=Monitoring_new!$L14,Monitoring_new!$T14,IF(Monitoring_new!DC14=Monitoring_new!$N14,Monitoring_new!$U14,IF(Monitoring_new!DC14=Monitoring_new!$P14,Monitoring_new!$V14,"ERROR"))))))</f>
        <v/>
      </c>
      <c r="DD14" s="212"/>
      <c r="DE14" s="208" t="str">
        <f>IF(Monitoring_new!DE14="","",IF(Monitoring_new!DE14=Monitoring_new!$H14,Monitoring_new!$R14,IF(Monitoring_new!DE14=Monitoring_new!$J14,Monitoring_new!$S14,IF(Monitoring_new!DE14=Monitoring_new!$L14,Monitoring_new!$T14,IF(Monitoring_new!DE14=Monitoring_new!$N14,Monitoring_new!$U14,IF(Monitoring_new!DE14=Monitoring_new!$P14,Monitoring_new!$V14,"ERROR"))))))</f>
        <v/>
      </c>
      <c r="DF14" s="212"/>
      <c r="DG14" s="208" t="str">
        <f>IF(Monitoring_new!DG14="","",IF(Monitoring_new!DG14=Monitoring_new!$H14,Monitoring_new!$R14,IF(Monitoring_new!DG14=Monitoring_new!$J14,Monitoring_new!$S14,IF(Monitoring_new!DG14=Monitoring_new!$L14,Monitoring_new!$T14,IF(Monitoring_new!DG14=Monitoring_new!$N14,Monitoring_new!$U14,IF(Monitoring_new!DG14=Monitoring_new!$P14,Monitoring_new!$V14,"ERROR"))))))</f>
        <v/>
      </c>
      <c r="DH14" s="212"/>
      <c r="DI14" s="208" t="str">
        <f>IF(Monitoring_new!DI14="","",IF(Monitoring_new!DI14=Monitoring_new!$H14,Monitoring_new!$R14,IF(Monitoring_new!DI14=Monitoring_new!$J14,Monitoring_new!$S14,IF(Monitoring_new!DI14=Monitoring_new!$L14,Monitoring_new!$T14,IF(Monitoring_new!DI14=Monitoring_new!$N14,Monitoring_new!$U14,IF(Monitoring_new!DI14=Monitoring_new!$P14,Monitoring_new!$V14,"ERROR"))))))</f>
        <v/>
      </c>
      <c r="DJ14" s="212"/>
      <c r="DK14" s="208" t="str">
        <f>IF(Monitoring_new!DK14="","",IF(Monitoring_new!DK14=Monitoring_new!$H14,Monitoring_new!$R14,IF(Monitoring_new!DK14=Monitoring_new!$J14,Monitoring_new!$S14,IF(Monitoring_new!DK14=Monitoring_new!$L14,Monitoring_new!$T14,IF(Monitoring_new!DK14=Monitoring_new!$N14,Monitoring_new!$U14,IF(Monitoring_new!DK14=Monitoring_new!$P14,Monitoring_new!$V14,"ERROR"))))))</f>
        <v/>
      </c>
      <c r="DL14" s="214"/>
      <c r="DM14" s="208" t="str">
        <f>IF(Monitoring_new!DM14="","",IF(Monitoring_new!DM14=Monitoring_new!$H14,Monitoring_new!$R14,IF(Monitoring_new!DM14=Monitoring_new!$J14,Monitoring_new!$S14,IF(Monitoring_new!DM14=Monitoring_new!$L14,Monitoring_new!$T14,IF(Monitoring_new!DM14=Monitoring_new!$N14,Monitoring_new!$U14,IF(Monitoring_new!DM14=Monitoring_new!$P14,Monitoring_new!$V14,"ERROR"))))))</f>
        <v/>
      </c>
      <c r="DN14" s="212"/>
      <c r="DO14" s="208" t="str">
        <f>IF(Monitoring_new!DO14="","",IF(Monitoring_new!DO14=Monitoring_new!$H14,Monitoring_new!$R14,IF(Monitoring_new!DO14=Monitoring_new!$J14,Monitoring_new!$S14,IF(Monitoring_new!DO14=Monitoring_new!$L14,Monitoring_new!$T14,IF(Monitoring_new!DO14=Monitoring_new!$N14,Monitoring_new!$U14,IF(Monitoring_new!DO14=Monitoring_new!$P14,Monitoring_new!$V14,"ERROR"))))))</f>
        <v/>
      </c>
      <c r="DP14" s="212"/>
      <c r="DQ14" s="208" t="str">
        <f>IF(Monitoring_new!DQ14="","",IF(Monitoring_new!DQ14=Monitoring_new!$H14,Monitoring_new!$R14,IF(Monitoring_new!DQ14=Monitoring_new!$J14,Monitoring_new!$S14,IF(Monitoring_new!DQ14=Monitoring_new!$L14,Monitoring_new!$T14,IF(Monitoring_new!DQ14=Monitoring_new!$N14,Monitoring_new!$U14,IF(Monitoring_new!DQ14=Monitoring_new!$P14,Monitoring_new!$V14,"ERROR"))))))</f>
        <v/>
      </c>
      <c r="DR14" s="212"/>
      <c r="DS14" s="208" t="str">
        <f>IF(Monitoring_new!DS14="","",IF(Monitoring_new!DS14=Monitoring_new!$H14,Monitoring_new!$R14,IF(Monitoring_new!DS14=Monitoring_new!$J14,Monitoring_new!$S14,IF(Monitoring_new!DS14=Monitoring_new!$L14,Monitoring_new!$T14,IF(Monitoring_new!DS14=Monitoring_new!$N14,Monitoring_new!$U14,IF(Monitoring_new!DS14=Monitoring_new!$P14,Monitoring_new!$V14,"ERROR"))))))</f>
        <v/>
      </c>
      <c r="DT14" s="212"/>
      <c r="DU14" s="208" t="str">
        <f>IF(Monitoring_new!DU14="","",IF(Monitoring_new!DU14=Monitoring_new!$H14,Monitoring_new!$R14,IF(Monitoring_new!DU14=Monitoring_new!$J14,Monitoring_new!$S14,IF(Monitoring_new!DU14=Monitoring_new!$L14,Monitoring_new!$T14,IF(Monitoring_new!DU14=Monitoring_new!$N14,Monitoring_new!$U14,IF(Monitoring_new!DU14=Monitoring_new!$P14,Monitoring_new!$V14,"ERROR"))))))</f>
        <v/>
      </c>
      <c r="DV14" s="212"/>
      <c r="DW14" s="208" t="str">
        <f>IF(Monitoring_new!DW14="","",IF(Monitoring_new!DW14=Monitoring_new!$H14,Monitoring_new!$R14,IF(Monitoring_new!DW14=Monitoring_new!$J14,Monitoring_new!$S14,IF(Monitoring_new!DW14=Monitoring_new!$L14,Monitoring_new!$T14,IF(Monitoring_new!DW14=Monitoring_new!$N14,Monitoring_new!$U14,IF(Monitoring_new!DW14=Monitoring_new!$P14,Monitoring_new!$V14,"ERROR"))))))</f>
        <v/>
      </c>
      <c r="DX14" s="212"/>
      <c r="DY14" s="208" t="str">
        <f>IF(Monitoring_new!DY14="","",IF(Monitoring_new!DY14=Monitoring_new!$H14,Monitoring_new!$R14,IF(Monitoring_new!DY14=Monitoring_new!$J14,Monitoring_new!$S14,IF(Monitoring_new!DY14=Monitoring_new!$L14,Monitoring_new!$T14,IF(Monitoring_new!DY14=Monitoring_new!$N14,Monitoring_new!$U14,IF(Monitoring_new!DY14=Monitoring_new!$P14,Monitoring_new!$V14,"ERROR"))))))</f>
        <v/>
      </c>
      <c r="DZ14" s="212"/>
      <c r="EA14" s="208" t="str">
        <f>IF(Monitoring_new!EA14="","",IF(Monitoring_new!EA14=Monitoring_new!$H14,Monitoring_new!$R14,IF(Monitoring_new!EA14=Monitoring_new!$J14,Monitoring_new!$S14,IF(Monitoring_new!EA14=Monitoring_new!$L14,Monitoring_new!$T14,IF(Monitoring_new!EA14=Monitoring_new!$N14,Monitoring_new!$U14,IF(Monitoring_new!EA14=Monitoring_new!$P14,Monitoring_new!$V14,"ERROR"))))))</f>
        <v/>
      </c>
      <c r="EB14" s="212"/>
      <c r="EC14" s="208" t="str">
        <f>IF(Monitoring_new!EC14="","",IF(Monitoring_new!EC14=Monitoring_new!$H14,Monitoring_new!$R14,IF(Monitoring_new!EC14=Monitoring_new!$J14,Monitoring_new!$S14,IF(Monitoring_new!EC14=Monitoring_new!$L14,Monitoring_new!$T14,IF(Monitoring_new!EC14=Monitoring_new!$N14,Monitoring_new!$U14,IF(Monitoring_new!EC14=Monitoring_new!$P14,Monitoring_new!$V14,"ERROR"))))))</f>
        <v/>
      </c>
      <c r="ED14" s="212"/>
      <c r="EE14" s="208" t="str">
        <f>IF(Monitoring_new!EE14="","",IF(Monitoring_new!EE14=Monitoring_new!$H14,Monitoring_new!$R14,IF(Monitoring_new!EE14=Monitoring_new!$J14,Monitoring_new!$S14,IF(Monitoring_new!EE14=Monitoring_new!$L14,Monitoring_new!$T14,IF(Monitoring_new!EE14=Monitoring_new!$N14,Monitoring_new!$U14,IF(Monitoring_new!EE14=Monitoring_new!$P14,Monitoring_new!$V14,"ERROR"))))))</f>
        <v/>
      </c>
      <c r="EF14" s="212"/>
      <c r="EG14" s="208" t="str">
        <f>IF(Monitoring_new!EG14="","",IF(Monitoring_new!EG14=Monitoring_new!$H14,Monitoring_new!$R14,IF(Monitoring_new!EG14=Monitoring_new!$J14,Monitoring_new!$S14,IF(Monitoring_new!EG14=Monitoring_new!$L14,Monitoring_new!$T14,IF(Monitoring_new!EG14=Monitoring_new!$N14,Monitoring_new!$U14,IF(Monitoring_new!EG14=Monitoring_new!$P14,Monitoring_new!$V14,"ERROR"))))))</f>
        <v/>
      </c>
      <c r="EH14" s="212"/>
      <c r="EI14" s="208" t="str">
        <f>IF(Monitoring_new!EI14="","",IF(Monitoring_new!EI14=Monitoring_new!$H14,Monitoring_new!$R14,IF(Monitoring_new!EI14=Monitoring_new!$J14,Monitoring_new!$S14,IF(Monitoring_new!EI14=Monitoring_new!$L14,Monitoring_new!$T14,IF(Monitoring_new!EI14=Monitoring_new!$N14,Monitoring_new!$U14,IF(Monitoring_new!EI14=Monitoring_new!$P14,Monitoring_new!$V14,"ERROR"))))))</f>
        <v/>
      </c>
      <c r="EJ14" s="212"/>
      <c r="EK14" s="208" t="str">
        <f>IF(Monitoring_new!EK14="","",IF(Monitoring_new!EK14=Monitoring_new!$H14,Monitoring_new!$R14,IF(Monitoring_new!EK14=Monitoring_new!$J14,Monitoring_new!$S14,IF(Monitoring_new!EK14=Monitoring_new!$L14,Monitoring_new!$T14,IF(Monitoring_new!EK14=Monitoring_new!$N14,Monitoring_new!$U14,IF(Monitoring_new!EK14=Monitoring_new!$P14,Monitoring_new!$V14,"ERROR"))))))</f>
        <v/>
      </c>
      <c r="EL14" s="212"/>
      <c r="EM14" s="208" t="str">
        <f>IF(Monitoring_new!EM14="","",IF(Monitoring_new!EM14=Monitoring_new!$H14,Monitoring_new!$R14,IF(Monitoring_new!EM14=Monitoring_new!$J14,Monitoring_new!$S14,IF(Monitoring_new!EM14=Monitoring_new!$L14,Monitoring_new!$T14,IF(Monitoring_new!EM14=Monitoring_new!$N14,Monitoring_new!$U14,IF(Monitoring_new!EM14=Monitoring_new!$P14,Monitoring_new!$V14,"ERROR"))))))</f>
        <v/>
      </c>
      <c r="EN14" s="212"/>
      <c r="EO14" s="208" t="str">
        <f>IF(Monitoring_new!EO14="","",IF(Monitoring_new!EO14=Monitoring_new!$H14,Monitoring_new!$R14,IF(Monitoring_new!EO14=Monitoring_new!$J14,Monitoring_new!$S14,IF(Monitoring_new!EO14=Monitoring_new!$L14,Monitoring_new!$T14,IF(Monitoring_new!EO14=Monitoring_new!$N14,Monitoring_new!$U14,IF(Monitoring_new!EO14=Monitoring_new!$P14,Monitoring_new!$V14,"ERROR"))))))</f>
        <v/>
      </c>
      <c r="EP14" s="212"/>
      <c r="EQ14" s="208" t="str">
        <f>IF(Monitoring_new!EQ14="","",IF(Monitoring_new!EQ14=Monitoring_new!$H14,Monitoring_new!$R14,IF(Monitoring_new!EQ14=Monitoring_new!$J14,Monitoring_new!$S14,IF(Monitoring_new!EQ14=Monitoring_new!$L14,Monitoring_new!$T14,IF(Monitoring_new!EQ14=Monitoring_new!$N14,Monitoring_new!$U14,IF(Monitoring_new!EQ14=Monitoring_new!$P14,Monitoring_new!$V14,"ERROR"))))))</f>
        <v/>
      </c>
      <c r="ER14" s="212"/>
      <c r="ES14" s="208" t="str">
        <f>IF(Monitoring_new!ES14="","",IF(Monitoring_new!ES14=Monitoring_new!$H14,Monitoring_new!$R14,IF(Monitoring_new!ES14=Monitoring_new!$J14,Monitoring_new!$S14,IF(Monitoring_new!ES14=Monitoring_new!$L14,Monitoring_new!$T14,IF(Monitoring_new!ES14=Monitoring_new!$N14,Monitoring_new!$U14,IF(Monitoring_new!ES14=Monitoring_new!$P14,Monitoring_new!$V14,"ERROR"))))))</f>
        <v/>
      </c>
      <c r="ET14" s="212"/>
      <c r="EU14" s="208" t="str">
        <f>IF(Monitoring_new!EU14="","",IF(Monitoring_new!EU14=Monitoring_new!$H14,Monitoring_new!$R14,IF(Monitoring_new!EU14=Monitoring_new!$J14,Monitoring_new!$S14,IF(Monitoring_new!EU14=Monitoring_new!$L14,Monitoring_new!$T14,IF(Monitoring_new!EU14=Monitoring_new!$N14,Monitoring_new!$U14,IF(Monitoring_new!EU14=Monitoring_new!$P14,Monitoring_new!$V14,"ERROR"))))))</f>
        <v/>
      </c>
      <c r="EV14" s="212"/>
      <c r="EW14" s="208" t="str">
        <f>IF(Monitoring_new!EW14="","",IF(Monitoring_new!EW14=Monitoring_new!$H14,Monitoring_new!$R14,IF(Monitoring_new!EW14=Monitoring_new!$J14,Monitoring_new!$S14,IF(Monitoring_new!EW14=Monitoring_new!$L14,Monitoring_new!$T14,IF(Monitoring_new!EW14=Monitoring_new!$N14,Monitoring_new!$U14,IF(Monitoring_new!EW14=Monitoring_new!$P14,Monitoring_new!$V14,"ERROR"))))))</f>
        <v/>
      </c>
      <c r="EX14" s="212"/>
      <c r="EY14" s="208" t="str">
        <f>IF(Monitoring_new!EY14="","",IF(Monitoring_new!EY14=Monitoring_new!$H14,Monitoring_new!$R14,IF(Monitoring_new!EY14=Monitoring_new!$J14,Monitoring_new!$S14,IF(Monitoring_new!EY14=Monitoring_new!$L14,Monitoring_new!$T14,IF(Monitoring_new!EY14=Monitoring_new!$N14,Monitoring_new!$U14,IF(Monitoring_new!EY14=Monitoring_new!$P14,Monitoring_new!$V14,"ERROR"))))))</f>
        <v/>
      </c>
      <c r="EZ14" s="212"/>
      <c r="FA14" s="212"/>
      <c r="FB14" s="208" t="str">
        <f>IF(Monitoring_new!FB14="","",IF(Monitoring_new!FB14=Monitoring_new!$H14,Monitoring_new!$R14,IF(Monitoring_new!FB14=Monitoring_new!$J14,Monitoring_new!$S14,IF(Monitoring_new!FB14=Monitoring_new!$L14,Monitoring_new!$T14,IF(Monitoring_new!FB14=Monitoring_new!$N14,Monitoring_new!$U14,IF(Monitoring_new!FB14=Monitoring_new!$P14,Monitoring_new!$V14,"ERROR"))))))</f>
        <v/>
      </c>
      <c r="FC14" s="212"/>
      <c r="FD14" s="208" t="str">
        <f>IF(Monitoring_new!FD14="","",IF(Monitoring_new!FD14=Monitoring_new!$H14,Monitoring_new!$R14,IF(Monitoring_new!FD14=Monitoring_new!$J14,Monitoring_new!$S14,IF(Monitoring_new!FD14=Monitoring_new!$L14,Monitoring_new!$T14,IF(Monitoring_new!FD14=Monitoring_new!$N14,Monitoring_new!$U14,IF(Monitoring_new!FD14=Monitoring_new!$P14,Monitoring_new!$V14,"ERROR"))))))</f>
        <v/>
      </c>
      <c r="FE14" s="212"/>
      <c r="FF14" s="208" t="str">
        <f>IF(Monitoring_new!FF14="","",IF(Monitoring_new!FF14=Monitoring_new!$H14,Monitoring_new!$R14,IF(Monitoring_new!FF14=Monitoring_new!$J14,Monitoring_new!$S14,IF(Monitoring_new!FF14=Monitoring_new!$L14,Monitoring_new!$T14,IF(Monitoring_new!FF14=Monitoring_new!$N14,Monitoring_new!$U14,IF(Monitoring_new!FF14=Monitoring_new!$P14,Monitoring_new!$V14,"ERROR"))))))</f>
        <v/>
      </c>
      <c r="FG14" s="212"/>
    </row>
    <row r="15" spans="1:163" ht="50.1" customHeight="1" x14ac:dyDescent="0.3">
      <c r="A15" s="11" t="s">
        <v>39</v>
      </c>
      <c r="B15" s="14" t="s">
        <v>523</v>
      </c>
      <c r="C15" s="160" t="str">
        <f>VLOOKUP(A15,Quest_eng_2018!A:C,3,FALSE)</f>
        <v>Is it possible to search and copy a text in the company's 2019 annual report published on the web?</v>
      </c>
      <c r="D15" s="160" t="s">
        <v>319</v>
      </c>
      <c r="E15" s="2" t="s">
        <v>112</v>
      </c>
      <c r="F15" s="2" t="s">
        <v>113</v>
      </c>
      <c r="G15" s="6">
        <v>1</v>
      </c>
      <c r="H15" s="2" t="s">
        <v>21</v>
      </c>
      <c r="I15" s="2" t="s">
        <v>22</v>
      </c>
      <c r="J15" s="2" t="s">
        <v>23</v>
      </c>
      <c r="K15" s="2" t="s">
        <v>24</v>
      </c>
      <c r="L15" s="2" t="s">
        <v>25</v>
      </c>
      <c r="M15" s="2" t="s">
        <v>26</v>
      </c>
      <c r="N15" s="2" t="s">
        <v>255</v>
      </c>
      <c r="O15" s="2" t="s">
        <v>255</v>
      </c>
      <c r="P15" s="2" t="s">
        <v>414</v>
      </c>
      <c r="Q15" s="2" t="s">
        <v>414</v>
      </c>
      <c r="R15" s="6">
        <v>1</v>
      </c>
      <c r="S15" s="2">
        <v>0</v>
      </c>
      <c r="T15" s="6">
        <f t="shared" si="0"/>
        <v>0.5</v>
      </c>
      <c r="U15" s="2" t="s">
        <v>255</v>
      </c>
      <c r="V15" s="2" t="s">
        <v>414</v>
      </c>
      <c r="W15" s="70">
        <f>IF(Monitoring_new!W15="","",IF(Monitoring_new!W15=Monitoring_new!$H15,Monitoring_new!$R15,IF(Monitoring_new!W15=Monitoring_new!$J15,Monitoring_new!$S15,IF(Monitoring_new!W15=Monitoring_new!$L15,Monitoring_new!$T15,IF(Monitoring_new!W15=Monitoring_new!$N15,Monitoring_new!$U15,IF(Monitoring_new!W15=Monitoring_new!$P15,Monitoring_new!$V15,"ERROR"))))))</f>
        <v>0</v>
      </c>
      <c r="X15" s="37"/>
      <c r="Y15" s="70">
        <f>IF(Monitoring_new!Y15="","",IF(Monitoring_new!Y15=Monitoring_new!$H15,Monitoring_new!$R15,IF(Monitoring_new!Y15=Monitoring_new!$J15,Monitoring_new!$S15,IF(Monitoring_new!Y15=Monitoring_new!$L15,Monitoring_new!$T15,IF(Monitoring_new!Y15=Monitoring_new!$N15,Monitoring_new!$U15,IF(Monitoring_new!Y15=Monitoring_new!$P15,Monitoring_new!$V15,"ERROR"))))))</f>
        <v>0</v>
      </c>
      <c r="Z15" s="132"/>
      <c r="AA15" s="70">
        <f>IF(Monitoring_new!AA15="","",IF(Monitoring_new!AA15=Monitoring_new!$H15,Monitoring_new!$R15,IF(Monitoring_new!AA15=Monitoring_new!$J15,Monitoring_new!$S15,IF(Monitoring_new!AA15=Monitoring_new!$L15,Monitoring_new!$T15,IF(Monitoring_new!AA15=Monitoring_new!$N15,Monitoring_new!$U15,IF(Monitoring_new!AA15=Monitoring_new!$P15,Monitoring_new!$V15,"ERROR"))))))</f>
        <v>0</v>
      </c>
      <c r="AB15" s="64"/>
      <c r="AC15" s="70">
        <f>IF(Monitoring_new!AC15="","",IF(Monitoring_new!AC15=Monitoring_new!$H15,Monitoring_new!$R15,IF(Monitoring_new!AC15=Monitoring_new!$J15,Monitoring_new!$S15,IF(Monitoring_new!AC15=Monitoring_new!$L15,Monitoring_new!$T15,IF(Monitoring_new!AC15=Monitoring_new!$N15,Monitoring_new!$U15,IF(Monitoring_new!AC15=Monitoring_new!$P15,Monitoring_new!$V15,"ERROR"))))))</f>
        <v>0</v>
      </c>
      <c r="AD15" s="72"/>
      <c r="AE15" s="70">
        <f>IF(Monitoring_new!AE15="","",IF(Monitoring_new!AE15=Monitoring_new!$H15,Monitoring_new!$R15,IF(Monitoring_new!AE15=Monitoring_new!$J15,Monitoring_new!$S15,IF(Monitoring_new!AE15=Monitoring_new!$L15,Monitoring_new!$T15,IF(Monitoring_new!AE15=Monitoring_new!$N15,Monitoring_new!$U15,IF(Monitoring_new!AE15=Monitoring_new!$P15,Monitoring_new!$V15,"ERROR"))))))</f>
        <v>0</v>
      </c>
      <c r="AF15" s="72"/>
      <c r="AG15" s="70">
        <f>IF(Monitoring_new!AG15="","",IF(Monitoring_new!AG15=Monitoring_new!$H15,Monitoring_new!$R15,IF(Monitoring_new!AG15=Monitoring_new!$J15,Monitoring_new!$S15,IF(Monitoring_new!AG15=Monitoring_new!$L15,Monitoring_new!$T15,IF(Monitoring_new!AG15=Monitoring_new!$N15,Monitoring_new!$U15,IF(Monitoring_new!AG15=Monitoring_new!$P15,Monitoring_new!$V15,"ERROR"))))))</f>
        <v>0</v>
      </c>
      <c r="AH15" s="72"/>
      <c r="AI15" s="70">
        <f>IF(Monitoring_new!AI15="","",IF(Monitoring_new!AI15=Monitoring_new!$H15,Monitoring_new!$R15,IF(Monitoring_new!AI15=Monitoring_new!$J15,Monitoring_new!$S15,IF(Monitoring_new!AI15=Monitoring_new!$L15,Monitoring_new!$T15,IF(Monitoring_new!AI15=Monitoring_new!$N15,Monitoring_new!$U15,IF(Monitoring_new!AI15=Monitoring_new!$P15,Monitoring_new!$V15,"ERROR"))))))</f>
        <v>0</v>
      </c>
      <c r="AJ15" s="72"/>
      <c r="AK15" s="70">
        <f>IF(Monitoring_new!AK15="","",IF(Monitoring_new!AK15=Monitoring_new!$H15,Monitoring_new!$R15,IF(Monitoring_new!AK15=Monitoring_new!$J15,Monitoring_new!$S15,IF(Monitoring_new!AK15=Monitoring_new!$L15,Monitoring_new!$T15,IF(Monitoring_new!AK15=Monitoring_new!$N15,Monitoring_new!$U15,IF(Monitoring_new!AK15=Monitoring_new!$P15,Monitoring_new!$V15,"ERROR"))))))</f>
        <v>0</v>
      </c>
      <c r="AL15" s="72"/>
      <c r="AM15" s="70">
        <f>IF(Monitoring_new!AM15="","",IF(Monitoring_new!AM15=Monitoring_new!$H15,Monitoring_new!$R15,IF(Monitoring_new!AM15=Monitoring_new!$J15,Monitoring_new!$S15,IF(Monitoring_new!AM15=Monitoring_new!$L15,Monitoring_new!$T15,IF(Monitoring_new!AM15=Monitoring_new!$N15,Monitoring_new!$U15,IF(Monitoring_new!AM15=Monitoring_new!$P15,Monitoring_new!$V15,"ERROR"))))))</f>
        <v>0</v>
      </c>
      <c r="AN15" s="72"/>
      <c r="AO15" s="70">
        <f>IF(Monitoring_new!AO15="","",IF(Monitoring_new!AO15=Monitoring_new!$H15,Monitoring_new!$R15,IF(Monitoring_new!AO15=Monitoring_new!$J15,Monitoring_new!$S15,IF(Monitoring_new!AO15=Monitoring_new!$L15,Monitoring_new!$T15,IF(Monitoring_new!AO15=Monitoring_new!$N15,Monitoring_new!$U15,IF(Monitoring_new!AO15=Monitoring_new!$P15,Monitoring_new!$V15,"ERROR"))))))</f>
        <v>0</v>
      </c>
      <c r="AP15" s="72"/>
      <c r="AQ15" s="70">
        <f>IF(Monitoring_new!AQ15="","",IF(Monitoring_new!AQ15=Monitoring_new!$H15,Monitoring_new!$R15,IF(Monitoring_new!AQ15=Monitoring_new!$J15,Monitoring_new!$S15,IF(Monitoring_new!AQ15=Monitoring_new!$L15,Monitoring_new!$T15,IF(Monitoring_new!AQ15=Monitoring_new!$N15,Monitoring_new!$U15,IF(Monitoring_new!AQ15=Monitoring_new!$P15,Monitoring_new!$V15,"ERROR"))))))</f>
        <v>0</v>
      </c>
      <c r="AR15" s="72"/>
      <c r="AS15" s="70">
        <f>IF(Monitoring_new!AS15="","",IF(Monitoring_new!AS15=Monitoring_new!$H15,Monitoring_new!$R15,IF(Monitoring_new!AS15=Monitoring_new!$J15,Monitoring_new!$S15,IF(Monitoring_new!AS15=Monitoring_new!$L15,Monitoring_new!$T15,IF(Monitoring_new!AS15=Monitoring_new!$N15,Monitoring_new!$U15,IF(Monitoring_new!AS15=Monitoring_new!$P15,Monitoring_new!$V15,"ERROR"))))))</f>
        <v>0</v>
      </c>
      <c r="AT15" s="72"/>
      <c r="AU15" s="70">
        <f>IF(Monitoring_new!AU15="","",IF(Monitoring_new!AU15=Monitoring_new!$H15,Monitoring_new!$R15,IF(Monitoring_new!AU15=Monitoring_new!$J15,Monitoring_new!$S15,IF(Monitoring_new!AU15=Monitoring_new!$L15,Monitoring_new!$T15,IF(Monitoring_new!AU15=Monitoring_new!$N15,Monitoring_new!$U15,IF(Monitoring_new!AU15=Monitoring_new!$P15,Monitoring_new!$V15,"ERROR"))))))</f>
        <v>0</v>
      </c>
      <c r="AV15" s="72"/>
      <c r="AW15" s="70">
        <f>IF(Monitoring_new!AW15="","",IF(Monitoring_new!AW15=Monitoring_new!$H15,Monitoring_new!$R15,IF(Monitoring_new!AW15=Monitoring_new!$J15,Monitoring_new!$S15,IF(Monitoring_new!AW15=Monitoring_new!$L15,Monitoring_new!$T15,IF(Monitoring_new!AW15=Monitoring_new!$N15,Monitoring_new!$U15,IF(Monitoring_new!AW15=Monitoring_new!$P15,Monitoring_new!$V15,"ERROR"))))))</f>
        <v>0</v>
      </c>
      <c r="AX15" s="72"/>
      <c r="AY15" s="70">
        <f>IF(Monitoring_new!AY15="","",IF(Monitoring_new!AY15=Monitoring_new!$H15,Monitoring_new!$R15,IF(Monitoring_new!AY15=Monitoring_new!$J15,Monitoring_new!$S15,IF(Monitoring_new!AY15=Monitoring_new!$L15,Monitoring_new!$T15,IF(Monitoring_new!AY15=Monitoring_new!$N15,Monitoring_new!$U15,IF(Monitoring_new!AY15=Monitoring_new!$P15,Monitoring_new!$V15,"ERROR"))))))</f>
        <v>0</v>
      </c>
      <c r="AZ15" s="72"/>
      <c r="BA15" s="70">
        <f>IF(Monitoring_new!BA15="","",IF(Monitoring_new!BA15=Monitoring_new!$H15,Monitoring_new!$R15,IF(Monitoring_new!BA15=Monitoring_new!$J15,Monitoring_new!$S15,IF(Monitoring_new!BA15=Monitoring_new!$L15,Monitoring_new!$T15,IF(Monitoring_new!BA15=Monitoring_new!$N15,Monitoring_new!$U15,IF(Monitoring_new!BA15=Monitoring_new!$P15,Monitoring_new!$V15,"ERROR"))))))</f>
        <v>0</v>
      </c>
      <c r="BB15" s="72"/>
      <c r="BC15" s="70">
        <f>IF(Monitoring_new!BC15="","",IF(Monitoring_new!BC15=Monitoring_new!$H15,Monitoring_new!$R15,IF(Monitoring_new!BC15=Monitoring_new!$J15,Monitoring_new!$S15,IF(Monitoring_new!BC15=Monitoring_new!$L15,Monitoring_new!$T15,IF(Monitoring_new!BC15=Monitoring_new!$N15,Monitoring_new!$U15,IF(Monitoring_new!BC15=Monitoring_new!$P15,Monitoring_new!$V15,"ERROR"))))))</f>
        <v>0</v>
      </c>
      <c r="BD15" s="72"/>
      <c r="BE15" s="70">
        <f>IF(Monitoring_new!BE15="","",IF(Monitoring_new!BE15=Monitoring_new!$H15,Monitoring_new!$R15,IF(Monitoring_new!BE15=Monitoring_new!$J15,Monitoring_new!$S15,IF(Monitoring_new!BE15=Monitoring_new!$L15,Monitoring_new!$T15,IF(Monitoring_new!BE15=Monitoring_new!$N15,Monitoring_new!$U15,IF(Monitoring_new!BE15=Monitoring_new!$P15,Monitoring_new!$V15,"ERROR"))))))</f>
        <v>0</v>
      </c>
      <c r="BF15" s="72"/>
      <c r="BG15" s="70">
        <f>IF(Monitoring_new!BG15="","",IF(Monitoring_new!BG15=Monitoring_new!$H15,Monitoring_new!$R15,IF(Monitoring_new!BG15=Monitoring_new!$J15,Monitoring_new!$S15,IF(Monitoring_new!BG15=Monitoring_new!$L15,Monitoring_new!$T15,IF(Monitoring_new!BG15=Monitoring_new!$N15,Monitoring_new!$U15,IF(Monitoring_new!BG15=Monitoring_new!$P15,Monitoring_new!$V15,"ERROR"))))))</f>
        <v>0</v>
      </c>
      <c r="BH15" s="133"/>
      <c r="BI15" s="70">
        <f>IF(Monitoring_new!BI15="","",IF(Monitoring_new!BI15=Monitoring_new!$H15,Monitoring_new!$R15,IF(Monitoring_new!BI15=Monitoring_new!$J15,Monitoring_new!$S15,IF(Monitoring_new!BI15=Monitoring_new!$L15,Monitoring_new!$T15,IF(Monitoring_new!BI15=Monitoring_new!$N15,Monitoring_new!$U15,IF(Monitoring_new!BI15=Monitoring_new!$P15,Monitoring_new!$V15,"ERROR"))))))</f>
        <v>0</v>
      </c>
      <c r="BJ15" s="72"/>
      <c r="BK15" s="70">
        <f>IF(Monitoring_new!BK15="","",IF(Monitoring_new!BK15=Monitoring_new!$H15,Monitoring_new!$R15,IF(Monitoring_new!BK15=Monitoring_new!$J15,Monitoring_new!$S15,IF(Monitoring_new!BK15=Monitoring_new!$L15,Monitoring_new!$T15,IF(Monitoring_new!BK15=Monitoring_new!$N15,Monitoring_new!$U15,IF(Monitoring_new!BK15=Monitoring_new!$P15,Monitoring_new!$V15,"ERROR"))))))</f>
        <v>0</v>
      </c>
      <c r="BL15" s="72"/>
      <c r="BM15" s="70">
        <f>IF(Monitoring_new!BM15="","",IF(Monitoring_new!BM15=Monitoring_new!$H15,Monitoring_new!$R15,IF(Monitoring_new!BM15=Monitoring_new!$J15,Monitoring_new!$S15,IF(Monitoring_new!BM15=Monitoring_new!$L15,Monitoring_new!$T15,IF(Monitoring_new!BM15=Monitoring_new!$N15,Monitoring_new!$U15,IF(Monitoring_new!BM15=Monitoring_new!$P15,Monitoring_new!$V15,"ERROR"))))))</f>
        <v>0</v>
      </c>
      <c r="BN15" s="72"/>
      <c r="BO15" s="70">
        <f>IF(Monitoring_new!BO15="","",IF(Monitoring_new!BO15=Monitoring_new!$H15,Monitoring_new!$R15,IF(Monitoring_new!BO15=Monitoring_new!$J15,Monitoring_new!$S15,IF(Monitoring_new!BO15=Monitoring_new!$L15,Monitoring_new!$T15,IF(Monitoring_new!BO15=Monitoring_new!$N15,Monitoring_new!$U15,IF(Monitoring_new!BO15=Monitoring_new!$P15,Monitoring_new!$V15,"ERROR"))))))</f>
        <v>0</v>
      </c>
      <c r="BP15" s="72"/>
      <c r="BQ15" s="70">
        <f>IF(Monitoring_new!BQ15="","",IF(Monitoring_new!BQ15=Monitoring_new!$H15,Monitoring_new!$R15,IF(Monitoring_new!BQ15=Monitoring_new!$J15,Monitoring_new!$S15,IF(Monitoring_new!BQ15=Monitoring_new!$L15,Monitoring_new!$T15,IF(Monitoring_new!BQ15=Monitoring_new!$N15,Monitoring_new!$U15,IF(Monitoring_new!BQ15=Monitoring_new!$P15,Monitoring_new!$V15,"ERROR"))))))</f>
        <v>0</v>
      </c>
      <c r="BR15" s="72"/>
      <c r="BS15" s="70">
        <f>IF(Monitoring_new!BS15="","",IF(Monitoring_new!BS15=Monitoring_new!$H15,Monitoring_new!$R15,IF(Monitoring_new!BS15=Monitoring_new!$J15,Monitoring_new!$S15,IF(Monitoring_new!BS15=Monitoring_new!$L15,Monitoring_new!$T15,IF(Monitoring_new!BS15=Monitoring_new!$N15,Monitoring_new!$U15,IF(Monitoring_new!BS15=Monitoring_new!$P15,Monitoring_new!$V15,"ERROR"))))))</f>
        <v>0</v>
      </c>
      <c r="BT15" s="72"/>
      <c r="BU15" s="70">
        <f>IF(Monitoring_new!BU15="","",IF(Monitoring_new!BU15=Monitoring_new!$H15,Monitoring_new!$R15,IF(Monitoring_new!BU15=Monitoring_new!$J15,Monitoring_new!$S15,IF(Monitoring_new!BU15=Monitoring_new!$L15,Monitoring_new!$T15,IF(Monitoring_new!BU15=Monitoring_new!$N15,Monitoring_new!$U15,IF(Monitoring_new!BU15=Monitoring_new!$P15,Monitoring_new!$V15,"ERROR"))))))</f>
        <v>0</v>
      </c>
      <c r="BV15" s="72"/>
      <c r="BW15" s="70">
        <f>IF(Monitoring_new!BW15="","",IF(Monitoring_new!BW15=Monitoring_new!$H15,Monitoring_new!$R15,IF(Monitoring_new!BW15=Monitoring_new!$J15,Monitoring_new!$S15,IF(Monitoring_new!BW15=Monitoring_new!$L15,Monitoring_new!$T15,IF(Monitoring_new!BW15=Monitoring_new!$N15,Monitoring_new!$U15,IF(Monitoring_new!BW15=Monitoring_new!$P15,Monitoring_new!$V15,"ERROR"))))))</f>
        <v>0</v>
      </c>
      <c r="BX15" s="85"/>
      <c r="BY15" s="70">
        <f>IF(Monitoring_new!BY15="","",IF(Monitoring_new!BY15=Monitoring_new!$H15,Monitoring_new!$R15,IF(Monitoring_new!BY15=Monitoring_new!$J15,Monitoring_new!$S15,IF(Monitoring_new!BY15=Monitoring_new!$L15,Monitoring_new!$T15,IF(Monitoring_new!BY15=Monitoring_new!$N15,Monitoring_new!$U15,IF(Monitoring_new!BY15=Monitoring_new!$P15,Monitoring_new!$V15,"ERROR"))))))</f>
        <v>0</v>
      </c>
      <c r="BZ15" s="85"/>
      <c r="CA15" s="70">
        <f>IF(Monitoring_new!CA15="","",IF(Monitoring_new!CA15=Monitoring_new!$H15,Monitoring_new!$R15,IF(Monitoring_new!CA15=Monitoring_new!$J15,Monitoring_new!$S15,IF(Monitoring_new!CA15=Monitoring_new!$L15,Monitoring_new!$T15,IF(Monitoring_new!CA15=Monitoring_new!$N15,Monitoring_new!$U15,IF(Monitoring_new!CA15=Monitoring_new!$P15,Monitoring_new!$V15,"ERROR"))))))</f>
        <v>0</v>
      </c>
      <c r="CB15" s="72"/>
      <c r="CC15" s="70">
        <f>IF(Monitoring_new!CC15="","",IF(Monitoring_new!CC15=Monitoring_new!$H15,Monitoring_new!$R15,IF(Monitoring_new!CC15=Monitoring_new!$J15,Monitoring_new!$S15,IF(Monitoring_new!CC15=Monitoring_new!$L15,Monitoring_new!$T15,IF(Monitoring_new!CC15=Monitoring_new!$N15,Monitoring_new!$U15,IF(Monitoring_new!CC15=Monitoring_new!$P15,Monitoring_new!$V15,"ERROR"))))))</f>
        <v>0</v>
      </c>
      <c r="CD15" s="69"/>
      <c r="CE15" s="70">
        <f>IF(Monitoring_new!CE15="","",IF(Monitoring_new!CE15=Monitoring_new!$H15,Monitoring_new!$R15,IF(Monitoring_new!CE15=Monitoring_new!$J15,Monitoring_new!$S15,IF(Monitoring_new!CE15=Monitoring_new!$L15,Monitoring_new!$T15,IF(Monitoring_new!CE15=Monitoring_new!$N15,Monitoring_new!$U15,IF(Monitoring_new!CE15=Monitoring_new!$P15,Monitoring_new!$V15,"ERROR"))))))</f>
        <v>0</v>
      </c>
      <c r="CF15" s="132"/>
      <c r="CG15" s="70">
        <f>IF(Monitoring_new!CG15="","",IF(Monitoring_new!CG15=Monitoring_new!$H15,Monitoring_new!$R15,IF(Monitoring_new!CG15=Monitoring_new!$J15,Monitoring_new!$S15,IF(Monitoring_new!CG15=Monitoring_new!$L15,Monitoring_new!$T15,IF(Monitoring_new!CG15=Monitoring_new!$N15,Monitoring_new!$U15,IF(Monitoring_new!CG15=Monitoring_new!$P15,Monitoring_new!$V15,"ERROR"))))))</f>
        <v>0</v>
      </c>
      <c r="CH15" s="72"/>
      <c r="CI15" s="70">
        <f>IF(Monitoring_new!CI15="","",IF(Monitoring_new!CI15=Monitoring_new!$H15,Monitoring_new!$R15,IF(Monitoring_new!CI15=Monitoring_new!$J15,Monitoring_new!$S15,IF(Monitoring_new!CI15=Monitoring_new!$L15,Monitoring_new!$T15,IF(Monitoring_new!CI15=Monitoring_new!$N15,Monitoring_new!$U15,IF(Monitoring_new!CI15=Monitoring_new!$P15,Monitoring_new!$V15,"ERROR"))))))</f>
        <v>0</v>
      </c>
      <c r="CJ15" s="72"/>
      <c r="CK15" s="70">
        <f>IF(Monitoring_new!CK15="","",IF(Monitoring_new!CK15=Monitoring_new!$H15,Monitoring_new!$R15,IF(Monitoring_new!CK15=Monitoring_new!$J15,Monitoring_new!$S15,IF(Monitoring_new!CK15=Monitoring_new!$L15,Monitoring_new!$T15,IF(Monitoring_new!CK15=Monitoring_new!$N15,Monitoring_new!$U15,IF(Monitoring_new!CK15=Monitoring_new!$P15,Monitoring_new!$V15,"ERROR"))))))</f>
        <v>0</v>
      </c>
      <c r="CL15" s="72"/>
      <c r="CM15" s="70">
        <f>IF(Monitoring_new!CM15="","",IF(Monitoring_new!CM15=Monitoring_new!$H15,Monitoring_new!$R15,IF(Monitoring_new!CM15=Monitoring_new!$J15,Monitoring_new!$S15,IF(Monitoring_new!CM15=Monitoring_new!$L15,Monitoring_new!$T15,IF(Monitoring_new!CM15=Monitoring_new!$N15,Monitoring_new!$U15,IF(Monitoring_new!CM15=Monitoring_new!$P15,Monitoring_new!$V15,"ERROR"))))))</f>
        <v>0</v>
      </c>
      <c r="CN15" s="72"/>
      <c r="CO15" s="70">
        <f>IF(Monitoring_new!CO15="","",IF(Monitoring_new!CO15=Monitoring_new!$H15,Monitoring_new!$R15,IF(Monitoring_new!CO15=Monitoring_new!$J15,Monitoring_new!$S15,IF(Monitoring_new!CO15=Monitoring_new!$L15,Monitoring_new!$T15,IF(Monitoring_new!CO15=Monitoring_new!$N15,Monitoring_new!$U15,IF(Monitoring_new!CO15=Monitoring_new!$P15,Monitoring_new!$V15,"ERROR"))))))</f>
        <v>0</v>
      </c>
      <c r="CP15" s="72"/>
      <c r="CQ15" s="70">
        <f>IF(Monitoring_new!CQ15="","",IF(Monitoring_new!CQ15=Monitoring_new!$H15,Monitoring_new!$R15,IF(Monitoring_new!CQ15=Monitoring_new!$J15,Monitoring_new!$S15,IF(Monitoring_new!CQ15=Monitoring_new!$L15,Monitoring_new!$T15,IF(Monitoring_new!CQ15=Monitoring_new!$N15,Monitoring_new!$U15,IF(Monitoring_new!CQ15=Monitoring_new!$P15,Monitoring_new!$V15,"ERROR"))))))</f>
        <v>0</v>
      </c>
      <c r="CR15" s="72"/>
      <c r="CS15" s="70">
        <f>IF(Monitoring_new!CS15="","",IF(Monitoring_new!CS15=Monitoring_new!$H15,Monitoring_new!$R15,IF(Monitoring_new!CS15=Monitoring_new!$J15,Monitoring_new!$S15,IF(Monitoring_new!CS15=Monitoring_new!$L15,Monitoring_new!$T15,IF(Monitoring_new!CS15=Monitoring_new!$N15,Monitoring_new!$U15,IF(Monitoring_new!CS15=Monitoring_new!$P15,Monitoring_new!$V15,"ERROR"))))))</f>
        <v>0</v>
      </c>
      <c r="CT15" s="72"/>
      <c r="CU15" s="70">
        <f>IF(Monitoring_new!CU15="","",IF(Monitoring_new!CU15=Monitoring_new!$H15,Monitoring_new!$R15,IF(Monitoring_new!CU15=Monitoring_new!$J15,Monitoring_new!$S15,IF(Monitoring_new!CU15=Monitoring_new!$L15,Monitoring_new!$T15,IF(Monitoring_new!CU15=Monitoring_new!$N15,Monitoring_new!$U15,IF(Monitoring_new!CU15=Monitoring_new!$P15,Monitoring_new!$V15,"ERROR"))))))</f>
        <v>0</v>
      </c>
      <c r="CV15" s="72"/>
      <c r="CW15" s="70">
        <f>IF(Monitoring_new!CW15="","",IF(Monitoring_new!CW15=Monitoring_new!$H15,Monitoring_new!$R15,IF(Monitoring_new!CW15=Monitoring_new!$J15,Monitoring_new!$S15,IF(Monitoring_new!CW15=Monitoring_new!$L15,Monitoring_new!$T15,IF(Monitoring_new!CW15=Monitoring_new!$N15,Monitoring_new!$U15,IF(Monitoring_new!CW15=Monitoring_new!$P15,Monitoring_new!$V15,"ERROR"))))))</f>
        <v>0</v>
      </c>
      <c r="CX15" s="72"/>
      <c r="CY15" s="70">
        <f>IF(Monitoring_new!CY15="","",IF(Monitoring_new!CY15=Monitoring_new!$H15,Monitoring_new!$R15,IF(Monitoring_new!CY15=Monitoring_new!$J15,Monitoring_new!$S15,IF(Monitoring_new!CY15=Monitoring_new!$L15,Monitoring_new!$T15,IF(Monitoring_new!CY15=Monitoring_new!$N15,Monitoring_new!$U15,IF(Monitoring_new!CY15=Monitoring_new!$P15,Monitoring_new!$V15,"ERROR"))))))</f>
        <v>0</v>
      </c>
      <c r="CZ15" s="72"/>
      <c r="DA15" s="70">
        <f>IF(Monitoring_new!DA15="","",IF(Monitoring_new!DA15=Monitoring_new!$H15,Monitoring_new!$R15,IF(Monitoring_new!DA15=Monitoring_new!$J15,Monitoring_new!$S15,IF(Monitoring_new!DA15=Monitoring_new!$L15,Monitoring_new!$T15,IF(Monitoring_new!DA15=Monitoring_new!$N15,Monitoring_new!$U15,IF(Monitoring_new!DA15=Monitoring_new!$P15,Monitoring_new!$V15,"ERROR"))))))</f>
        <v>0</v>
      </c>
      <c r="DB15" s="72"/>
      <c r="DC15" s="70">
        <f>IF(Monitoring_new!DC15="","",IF(Monitoring_new!DC15=Monitoring_new!$H15,Monitoring_new!$R15,IF(Monitoring_new!DC15=Monitoring_new!$J15,Monitoring_new!$S15,IF(Monitoring_new!DC15=Monitoring_new!$L15,Monitoring_new!$T15,IF(Monitoring_new!DC15=Monitoring_new!$N15,Monitoring_new!$U15,IF(Monitoring_new!DC15=Monitoring_new!$P15,Monitoring_new!$V15,"ERROR"))))))</f>
        <v>0</v>
      </c>
      <c r="DD15" s="72"/>
      <c r="DE15" s="70">
        <f>IF(Monitoring_new!DE15="","",IF(Monitoring_new!DE15=Monitoring_new!$H15,Monitoring_new!$R15,IF(Monitoring_new!DE15=Monitoring_new!$J15,Monitoring_new!$S15,IF(Monitoring_new!DE15=Monitoring_new!$L15,Monitoring_new!$T15,IF(Monitoring_new!DE15=Monitoring_new!$N15,Monitoring_new!$U15,IF(Monitoring_new!DE15=Monitoring_new!$P15,Monitoring_new!$V15,"ERROR"))))))</f>
        <v>0</v>
      </c>
      <c r="DF15" s="72"/>
      <c r="DG15" s="70">
        <f>IF(Monitoring_new!DG15="","",IF(Monitoring_new!DG15=Monitoring_new!$H15,Monitoring_new!$R15,IF(Monitoring_new!DG15=Monitoring_new!$J15,Monitoring_new!$S15,IF(Monitoring_new!DG15=Monitoring_new!$L15,Monitoring_new!$T15,IF(Monitoring_new!DG15=Monitoring_new!$N15,Monitoring_new!$U15,IF(Monitoring_new!DG15=Monitoring_new!$P15,Monitoring_new!$V15,"ERROR"))))))</f>
        <v>0</v>
      </c>
      <c r="DH15" s="72"/>
      <c r="DI15" s="70">
        <f>IF(Monitoring_new!DI15="","",IF(Monitoring_new!DI15=Monitoring_new!$H15,Monitoring_new!$R15,IF(Monitoring_new!DI15=Monitoring_new!$J15,Monitoring_new!$S15,IF(Monitoring_new!DI15=Monitoring_new!$L15,Monitoring_new!$T15,IF(Monitoring_new!DI15=Monitoring_new!$N15,Monitoring_new!$U15,IF(Monitoring_new!DI15=Monitoring_new!$P15,Monitoring_new!$V15,"ERROR"))))))</f>
        <v>0</v>
      </c>
      <c r="DJ15" s="72"/>
      <c r="DK15" s="70">
        <f>IF(Monitoring_new!DK15="","",IF(Monitoring_new!DK15=Monitoring_new!$H15,Monitoring_new!$R15,IF(Monitoring_new!DK15=Monitoring_new!$J15,Monitoring_new!$S15,IF(Monitoring_new!DK15=Monitoring_new!$L15,Monitoring_new!$T15,IF(Monitoring_new!DK15=Monitoring_new!$N15,Monitoring_new!$U15,IF(Monitoring_new!DK15=Monitoring_new!$P15,Monitoring_new!$V15,"ERROR"))))))</f>
        <v>0</v>
      </c>
      <c r="DL15" s="72"/>
      <c r="DM15" s="70">
        <f>IF(Monitoring_new!DM15="","",IF(Monitoring_new!DM15=Monitoring_new!$H15,Monitoring_new!$R15,IF(Monitoring_new!DM15=Monitoring_new!$J15,Monitoring_new!$S15,IF(Monitoring_new!DM15=Monitoring_new!$L15,Monitoring_new!$T15,IF(Monitoring_new!DM15=Monitoring_new!$N15,Monitoring_new!$U15,IF(Monitoring_new!DM15=Monitoring_new!$P15,Monitoring_new!$V15,"ERROR"))))))</f>
        <v>0</v>
      </c>
      <c r="DN15" s="72"/>
      <c r="DO15" s="70">
        <f>IF(Monitoring_new!DO15="","",IF(Monitoring_new!DO15=Monitoring_new!$H15,Monitoring_new!$R15,IF(Monitoring_new!DO15=Monitoring_new!$J15,Monitoring_new!$S15,IF(Monitoring_new!DO15=Monitoring_new!$L15,Monitoring_new!$T15,IF(Monitoring_new!DO15=Monitoring_new!$N15,Monitoring_new!$U15,IF(Monitoring_new!DO15=Monitoring_new!$P15,Monitoring_new!$V15,"ERROR"))))))</f>
        <v>0</v>
      </c>
      <c r="DP15" s="72"/>
      <c r="DQ15" s="70">
        <f>IF(Monitoring_new!DQ15="","",IF(Monitoring_new!DQ15=Monitoring_new!$H15,Monitoring_new!$R15,IF(Monitoring_new!DQ15=Monitoring_new!$J15,Monitoring_new!$S15,IF(Monitoring_new!DQ15=Monitoring_new!$L15,Monitoring_new!$T15,IF(Monitoring_new!DQ15=Monitoring_new!$N15,Monitoring_new!$U15,IF(Monitoring_new!DQ15=Monitoring_new!$P15,Monitoring_new!$V15,"ERROR"))))))</f>
        <v>0</v>
      </c>
      <c r="DR15" s="72"/>
      <c r="DS15" s="70">
        <f>IF(Monitoring_new!DS15="","",IF(Monitoring_new!DS15=Monitoring_new!$H15,Monitoring_new!$R15,IF(Monitoring_new!DS15=Monitoring_new!$J15,Monitoring_new!$S15,IF(Monitoring_new!DS15=Monitoring_new!$L15,Monitoring_new!$T15,IF(Monitoring_new!DS15=Monitoring_new!$N15,Monitoring_new!$U15,IF(Monitoring_new!DS15=Monitoring_new!$P15,Monitoring_new!$V15,"ERROR"))))))</f>
        <v>0</v>
      </c>
      <c r="DT15" s="72"/>
      <c r="DU15" s="70">
        <f>IF(Monitoring_new!DU15="","",IF(Monitoring_new!DU15=Monitoring_new!$H15,Monitoring_new!$R15,IF(Monitoring_new!DU15=Monitoring_new!$J15,Monitoring_new!$S15,IF(Monitoring_new!DU15=Monitoring_new!$L15,Monitoring_new!$T15,IF(Monitoring_new!DU15=Monitoring_new!$N15,Monitoring_new!$U15,IF(Monitoring_new!DU15=Monitoring_new!$P15,Monitoring_new!$V15,"ERROR"))))))</f>
        <v>0</v>
      </c>
      <c r="DV15" s="72"/>
      <c r="DW15" s="70">
        <f>IF(Monitoring_new!DW15="","",IF(Monitoring_new!DW15=Monitoring_new!$H15,Monitoring_new!$R15,IF(Monitoring_new!DW15=Monitoring_new!$J15,Monitoring_new!$S15,IF(Monitoring_new!DW15=Monitoring_new!$L15,Monitoring_new!$T15,IF(Monitoring_new!DW15=Monitoring_new!$N15,Monitoring_new!$U15,IF(Monitoring_new!DW15=Monitoring_new!$P15,Monitoring_new!$V15,"ERROR"))))))</f>
        <v>0</v>
      </c>
      <c r="DX15" s="72"/>
      <c r="DY15" s="70">
        <f>IF(Monitoring_new!DY15="","",IF(Monitoring_new!DY15=Monitoring_new!$H15,Monitoring_new!$R15,IF(Monitoring_new!DY15=Monitoring_new!$J15,Monitoring_new!$S15,IF(Monitoring_new!DY15=Monitoring_new!$L15,Monitoring_new!$T15,IF(Monitoring_new!DY15=Monitoring_new!$N15,Monitoring_new!$U15,IF(Monitoring_new!DY15=Monitoring_new!$P15,Monitoring_new!$V15,"ERROR"))))))</f>
        <v>0</v>
      </c>
      <c r="DZ15" s="72"/>
      <c r="EA15" s="70">
        <f>IF(Monitoring_new!EA15="","",IF(Monitoring_new!EA15=Monitoring_new!$H15,Monitoring_new!$R15,IF(Monitoring_new!EA15=Monitoring_new!$J15,Monitoring_new!$S15,IF(Monitoring_new!EA15=Monitoring_new!$L15,Monitoring_new!$T15,IF(Monitoring_new!EA15=Monitoring_new!$N15,Monitoring_new!$U15,IF(Monitoring_new!EA15=Monitoring_new!$P15,Monitoring_new!$V15,"ERROR"))))))</f>
        <v>0</v>
      </c>
      <c r="EB15" s="72"/>
      <c r="EC15" s="70">
        <f>IF(Monitoring_new!EC15="","",IF(Monitoring_new!EC15=Monitoring_new!$H15,Monitoring_new!$R15,IF(Monitoring_new!EC15=Monitoring_new!$J15,Monitoring_new!$S15,IF(Monitoring_new!EC15=Monitoring_new!$L15,Monitoring_new!$T15,IF(Monitoring_new!EC15=Monitoring_new!$N15,Monitoring_new!$U15,IF(Monitoring_new!EC15=Monitoring_new!$P15,Monitoring_new!$V15,"ERROR"))))))</f>
        <v>0</v>
      </c>
      <c r="ED15" s="72"/>
      <c r="EE15" s="70">
        <f>IF(Monitoring_new!EE15="","",IF(Monitoring_new!EE15=Monitoring_new!$H15,Monitoring_new!$R15,IF(Monitoring_new!EE15=Monitoring_new!$J15,Monitoring_new!$S15,IF(Monitoring_new!EE15=Monitoring_new!$L15,Monitoring_new!$T15,IF(Monitoring_new!EE15=Monitoring_new!$N15,Monitoring_new!$U15,IF(Monitoring_new!EE15=Monitoring_new!$P15,Monitoring_new!$V15,"ERROR"))))))</f>
        <v>0</v>
      </c>
      <c r="EF15" s="72"/>
      <c r="EG15" s="70">
        <f>IF(Monitoring_new!EG15="","",IF(Monitoring_new!EG15=Monitoring_new!$H15,Monitoring_new!$R15,IF(Monitoring_new!EG15=Monitoring_new!$J15,Monitoring_new!$S15,IF(Monitoring_new!EG15=Monitoring_new!$L15,Monitoring_new!$T15,IF(Monitoring_new!EG15=Monitoring_new!$N15,Monitoring_new!$U15,IF(Monitoring_new!EG15=Monitoring_new!$P15,Monitoring_new!$V15,"ERROR"))))))</f>
        <v>0</v>
      </c>
      <c r="EH15" s="72"/>
      <c r="EI15" s="70">
        <f>IF(Monitoring_new!EI15="","",IF(Monitoring_new!EI15=Monitoring_new!$H15,Monitoring_new!$R15,IF(Monitoring_new!EI15=Monitoring_new!$J15,Monitoring_new!$S15,IF(Monitoring_new!EI15=Monitoring_new!$L15,Monitoring_new!$T15,IF(Monitoring_new!EI15=Monitoring_new!$N15,Monitoring_new!$U15,IF(Monitoring_new!EI15=Monitoring_new!$P15,Monitoring_new!$V15,"ERROR"))))))</f>
        <v>0</v>
      </c>
      <c r="EJ15" s="72"/>
      <c r="EK15" s="70">
        <f>IF(Monitoring_new!EK15="","",IF(Monitoring_new!EK15=Monitoring_new!$H15,Monitoring_new!$R15,IF(Monitoring_new!EK15=Monitoring_new!$J15,Monitoring_new!$S15,IF(Monitoring_new!EK15=Monitoring_new!$L15,Monitoring_new!$T15,IF(Monitoring_new!EK15=Monitoring_new!$N15,Monitoring_new!$U15,IF(Monitoring_new!EK15=Monitoring_new!$P15,Monitoring_new!$V15,"ERROR"))))))</f>
        <v>0</v>
      </c>
      <c r="EL15" s="72"/>
      <c r="EM15" s="70">
        <f>IF(Monitoring_new!EM15="","",IF(Monitoring_new!EM15=Monitoring_new!$H15,Monitoring_new!$R15,IF(Monitoring_new!EM15=Monitoring_new!$J15,Monitoring_new!$S15,IF(Monitoring_new!EM15=Monitoring_new!$L15,Monitoring_new!$T15,IF(Monitoring_new!EM15=Monitoring_new!$N15,Monitoring_new!$U15,IF(Monitoring_new!EM15=Monitoring_new!$P15,Monitoring_new!$V15,"ERROR"))))))</f>
        <v>0</v>
      </c>
      <c r="EN15" s="72"/>
      <c r="EO15" s="70">
        <f>IF(Monitoring_new!EO15="","",IF(Monitoring_new!EO15=Monitoring_new!$H15,Monitoring_new!$R15,IF(Monitoring_new!EO15=Monitoring_new!$J15,Monitoring_new!$S15,IF(Monitoring_new!EO15=Monitoring_new!$L15,Monitoring_new!$T15,IF(Monitoring_new!EO15=Monitoring_new!$N15,Monitoring_new!$U15,IF(Monitoring_new!EO15=Monitoring_new!$P15,Monitoring_new!$V15,"ERROR"))))))</f>
        <v>0</v>
      </c>
      <c r="EP15" s="72"/>
      <c r="EQ15" s="70">
        <f>IF(Monitoring_new!EQ15="","",IF(Monitoring_new!EQ15=Monitoring_new!$H15,Monitoring_new!$R15,IF(Monitoring_new!EQ15=Monitoring_new!$J15,Monitoring_new!$S15,IF(Monitoring_new!EQ15=Monitoring_new!$L15,Monitoring_new!$T15,IF(Monitoring_new!EQ15=Monitoring_new!$N15,Monitoring_new!$U15,IF(Monitoring_new!EQ15=Monitoring_new!$P15,Monitoring_new!$V15,"ERROR"))))))</f>
        <v>0</v>
      </c>
      <c r="ER15" s="72"/>
      <c r="ES15" s="70">
        <f>IF(Monitoring_new!ES15="","",IF(Monitoring_new!ES15=Monitoring_new!$H15,Monitoring_new!$R15,IF(Monitoring_new!ES15=Monitoring_new!$J15,Monitoring_new!$S15,IF(Monitoring_new!ES15=Monitoring_new!$L15,Monitoring_new!$T15,IF(Monitoring_new!ES15=Monitoring_new!$N15,Monitoring_new!$U15,IF(Monitoring_new!ES15=Monitoring_new!$P15,Monitoring_new!$V15,"ERROR"))))))</f>
        <v>0</v>
      </c>
      <c r="ET15" s="72"/>
      <c r="EU15" s="70">
        <f>IF(Monitoring_new!EU15="","",IF(Monitoring_new!EU15=Monitoring_new!$H15,Monitoring_new!$R15,IF(Monitoring_new!EU15=Monitoring_new!$J15,Monitoring_new!$S15,IF(Monitoring_new!EU15=Monitoring_new!$L15,Monitoring_new!$T15,IF(Monitoring_new!EU15=Monitoring_new!$N15,Monitoring_new!$U15,IF(Monitoring_new!EU15=Monitoring_new!$P15,Monitoring_new!$V15,"ERROR"))))))</f>
        <v>0</v>
      </c>
      <c r="EV15" s="72"/>
      <c r="EW15" s="70">
        <f>IF(Monitoring_new!EW15="","",IF(Monitoring_new!EW15=Monitoring_new!$H15,Monitoring_new!$R15,IF(Monitoring_new!EW15=Monitoring_new!$J15,Monitoring_new!$S15,IF(Monitoring_new!EW15=Monitoring_new!$L15,Monitoring_new!$T15,IF(Monitoring_new!EW15=Monitoring_new!$N15,Monitoring_new!$U15,IF(Monitoring_new!EW15=Monitoring_new!$P15,Monitoring_new!$V15,"ERROR"))))))</f>
        <v>0</v>
      </c>
      <c r="EX15" s="72"/>
      <c r="EY15" s="70">
        <f>IF(Monitoring_new!EY15="","",IF(Monitoring_new!EY15=Monitoring_new!$H15,Monitoring_new!$R15,IF(Monitoring_new!EY15=Monitoring_new!$J15,Monitoring_new!$S15,IF(Monitoring_new!EY15=Monitoring_new!$L15,Monitoring_new!$T15,IF(Monitoring_new!EY15=Monitoring_new!$N15,Monitoring_new!$U15,IF(Monitoring_new!EY15=Monitoring_new!$P15,Monitoring_new!$V15,"ERROR"))))))</f>
        <v>0</v>
      </c>
      <c r="EZ15" s="72"/>
      <c r="FA15" s="72"/>
      <c r="FB15" s="70" t="str">
        <f>IF(Monitoring_new!FB15="","",IF(Monitoring_new!FB15=Monitoring_new!$H15,Monitoring_new!$R15,IF(Monitoring_new!FB15=Monitoring_new!$J15,Monitoring_new!$S15,IF(Monitoring_new!FB15=Monitoring_new!$L15,Monitoring_new!$T15,IF(Monitoring_new!FB15=Monitoring_new!$N15,Monitoring_new!$U15,IF(Monitoring_new!FB15=Monitoring_new!$P15,Monitoring_new!$V15,"ERROR"))))))</f>
        <v/>
      </c>
      <c r="FC15" s="72"/>
      <c r="FD15" s="70" t="str">
        <f>IF(Monitoring_new!FD15="","",IF(Monitoring_new!FD15=Monitoring_new!$H15,Monitoring_new!$R15,IF(Monitoring_new!FD15=Monitoring_new!$J15,Monitoring_new!$S15,IF(Monitoring_new!FD15=Monitoring_new!$L15,Monitoring_new!$T15,IF(Monitoring_new!FD15=Monitoring_new!$N15,Monitoring_new!$U15,IF(Monitoring_new!FD15=Monitoring_new!$P15,Monitoring_new!$V15,"ERROR"))))))</f>
        <v/>
      </c>
      <c r="FE15" s="72"/>
      <c r="FF15" s="70" t="str">
        <f>IF(Monitoring_new!FF15="","",IF(Monitoring_new!FF15=Monitoring_new!$H15,Monitoring_new!$R15,IF(Monitoring_new!FF15=Monitoring_new!$J15,Monitoring_new!$S15,IF(Monitoring_new!FF15=Monitoring_new!$L15,Monitoring_new!$T15,IF(Monitoring_new!FF15=Monitoring_new!$N15,Monitoring_new!$U15,IF(Monitoring_new!FF15=Monitoring_new!$P15,Monitoring_new!$V15,"ERROR"))))))</f>
        <v/>
      </c>
      <c r="FG15" s="72"/>
    </row>
    <row r="16" spans="1:163" ht="50.1" customHeight="1" x14ac:dyDescent="0.3">
      <c r="A16" s="11" t="s">
        <v>40</v>
      </c>
      <c r="B16" s="14" t="s">
        <v>192</v>
      </c>
      <c r="C16" s="160" t="str">
        <f>VLOOKUP(A16,Quest_eng_2018!A:C,3,FALSE)</f>
        <v>Has the enterprise responded to the request of information lodged in compliance with the legal terms and conditions?</v>
      </c>
      <c r="D16" s="160" t="s">
        <v>319</v>
      </c>
      <c r="E16" s="2" t="s">
        <v>114</v>
      </c>
      <c r="F16" s="2" t="s">
        <v>115</v>
      </c>
      <c r="G16" s="6">
        <v>4</v>
      </c>
      <c r="H16" s="2" t="s">
        <v>21</v>
      </c>
      <c r="I16" s="2" t="s">
        <v>22</v>
      </c>
      <c r="J16" s="2" t="s">
        <v>23</v>
      </c>
      <c r="K16" s="2" t="s">
        <v>24</v>
      </c>
      <c r="L16" s="2" t="s">
        <v>185</v>
      </c>
      <c r="M16" s="2" t="s">
        <v>186</v>
      </c>
      <c r="N16" s="2" t="s">
        <v>255</v>
      </c>
      <c r="O16" s="2" t="s">
        <v>255</v>
      </c>
      <c r="P16" s="2" t="s">
        <v>25</v>
      </c>
      <c r="Q16" s="2" t="s">
        <v>26</v>
      </c>
      <c r="R16" s="6">
        <v>4</v>
      </c>
      <c r="S16" s="2">
        <v>0</v>
      </c>
      <c r="T16" s="6">
        <f t="shared" si="0"/>
        <v>2</v>
      </c>
      <c r="U16" s="2" t="s">
        <v>255</v>
      </c>
      <c r="V16" s="2">
        <v>2</v>
      </c>
      <c r="W16" s="70">
        <f>IF(Monitoring_new!W16="","",IF(Monitoring_new!W16=Monitoring_new!$H16,Monitoring_new!$R16,IF(Monitoring_new!W16=Monitoring_new!$J16,Monitoring_new!$S16,IF(Monitoring_new!W16=Monitoring_new!$L16,Monitoring_new!$T16,IF(Monitoring_new!W16=Monitoring_new!$N16,Monitoring_new!$U16,IF(Monitoring_new!W16=Monitoring_new!$P16,Monitoring_new!$V16,"ERROR"))))))</f>
        <v>0</v>
      </c>
      <c r="X16" s="69"/>
      <c r="Y16" s="70">
        <f>IF(Monitoring_new!Y16="","",IF(Monitoring_new!Y16=Monitoring_new!$H16,Monitoring_new!$R16,IF(Monitoring_new!Y16=Monitoring_new!$J16,Monitoring_new!$S16,IF(Monitoring_new!Y16=Monitoring_new!$L16,Monitoring_new!$T16,IF(Monitoring_new!Y16=Monitoring_new!$N16,Monitoring_new!$U16,IF(Monitoring_new!Y16=Monitoring_new!$P16,Monitoring_new!$V16,"ERROR"))))))</f>
        <v>0</v>
      </c>
      <c r="Z16" s="132"/>
      <c r="AA16" s="70">
        <f>IF(Monitoring_new!AA16="","",IF(Monitoring_new!AA16=Monitoring_new!$H16,Monitoring_new!$R16,IF(Monitoring_new!AA16=Monitoring_new!$J16,Monitoring_new!$S16,IF(Monitoring_new!AA16=Monitoring_new!$L16,Monitoring_new!$T16,IF(Monitoring_new!AA16=Monitoring_new!$N16,Monitoring_new!$U16,IF(Monitoring_new!AA16=Monitoring_new!$P16,Monitoring_new!$V16,"ERROR"))))))</f>
        <v>0</v>
      </c>
      <c r="AB16" s="64"/>
      <c r="AC16" s="70">
        <f>IF(Monitoring_new!AC16="","",IF(Monitoring_new!AC16=Monitoring_new!$H16,Monitoring_new!$R16,IF(Monitoring_new!AC16=Monitoring_new!$J16,Monitoring_new!$S16,IF(Monitoring_new!AC16=Monitoring_new!$L16,Monitoring_new!$T16,IF(Monitoring_new!AC16=Monitoring_new!$N16,Monitoring_new!$U16,IF(Monitoring_new!AC16=Monitoring_new!$P16,Monitoring_new!$V16,"ERROR"))))))</f>
        <v>0</v>
      </c>
      <c r="AD16" s="72"/>
      <c r="AE16" s="70">
        <f>IF(Monitoring_new!AE16="","",IF(Monitoring_new!AE16=Monitoring_new!$H16,Monitoring_new!$R16,IF(Monitoring_new!AE16=Monitoring_new!$J16,Monitoring_new!$S16,IF(Monitoring_new!AE16=Monitoring_new!$L16,Monitoring_new!$T16,IF(Monitoring_new!AE16=Monitoring_new!$N16,Monitoring_new!$U16,IF(Monitoring_new!AE16=Monitoring_new!$P16,Monitoring_new!$V16,"ERROR"))))))</f>
        <v>0</v>
      </c>
      <c r="AF16" s="72"/>
      <c r="AG16" s="70">
        <f>IF(Monitoring_new!AG16="","",IF(Monitoring_new!AG16=Monitoring_new!$H16,Monitoring_new!$R16,IF(Monitoring_new!AG16=Monitoring_new!$J16,Monitoring_new!$S16,IF(Monitoring_new!AG16=Monitoring_new!$L16,Monitoring_new!$T16,IF(Monitoring_new!AG16=Monitoring_new!$N16,Monitoring_new!$U16,IF(Monitoring_new!AG16=Monitoring_new!$P16,Monitoring_new!$V16,"ERROR"))))))</f>
        <v>0</v>
      </c>
      <c r="AH16" s="72"/>
      <c r="AI16" s="70">
        <f>IF(Monitoring_new!AI16="","",IF(Monitoring_new!AI16=Monitoring_new!$H16,Monitoring_new!$R16,IF(Monitoring_new!AI16=Monitoring_new!$J16,Monitoring_new!$S16,IF(Monitoring_new!AI16=Monitoring_new!$L16,Monitoring_new!$T16,IF(Monitoring_new!AI16=Monitoring_new!$N16,Monitoring_new!$U16,IF(Monitoring_new!AI16=Monitoring_new!$P16,Monitoring_new!$V16,"ERROR"))))))</f>
        <v>0</v>
      </c>
      <c r="AJ16" s="72"/>
      <c r="AK16" s="70">
        <f>IF(Monitoring_new!AK16="","",IF(Monitoring_new!AK16=Monitoring_new!$H16,Monitoring_new!$R16,IF(Monitoring_new!AK16=Monitoring_new!$J16,Monitoring_new!$S16,IF(Monitoring_new!AK16=Monitoring_new!$L16,Monitoring_new!$T16,IF(Monitoring_new!AK16=Monitoring_new!$N16,Monitoring_new!$U16,IF(Monitoring_new!AK16=Monitoring_new!$P16,Monitoring_new!$V16,"ERROR"))))))</f>
        <v>0</v>
      </c>
      <c r="AL16" s="72"/>
      <c r="AM16" s="70">
        <f>IF(Monitoring_new!AM16="","",IF(Monitoring_new!AM16=Monitoring_new!$H16,Monitoring_new!$R16,IF(Monitoring_new!AM16=Monitoring_new!$J16,Monitoring_new!$S16,IF(Monitoring_new!AM16=Monitoring_new!$L16,Monitoring_new!$T16,IF(Monitoring_new!AM16=Monitoring_new!$N16,Monitoring_new!$U16,IF(Monitoring_new!AM16=Monitoring_new!$P16,Monitoring_new!$V16,"ERROR"))))))</f>
        <v>0</v>
      </c>
      <c r="AN16" s="72"/>
      <c r="AO16" s="70">
        <f>IF(Monitoring_new!AO16="","",IF(Monitoring_new!AO16=Monitoring_new!$H16,Monitoring_new!$R16,IF(Monitoring_new!AO16=Monitoring_new!$J16,Monitoring_new!$S16,IF(Monitoring_new!AO16=Monitoring_new!$L16,Monitoring_new!$T16,IF(Monitoring_new!AO16=Monitoring_new!$N16,Monitoring_new!$U16,IF(Monitoring_new!AO16=Monitoring_new!$P16,Monitoring_new!$V16,"ERROR"))))))</f>
        <v>0</v>
      </c>
      <c r="AP16" s="72"/>
      <c r="AQ16" s="70">
        <f>IF(Monitoring_new!AQ16="","",IF(Monitoring_new!AQ16=Monitoring_new!$H16,Monitoring_new!$R16,IF(Monitoring_new!AQ16=Monitoring_new!$J16,Monitoring_new!$S16,IF(Monitoring_new!AQ16=Monitoring_new!$L16,Monitoring_new!$T16,IF(Monitoring_new!AQ16=Monitoring_new!$N16,Monitoring_new!$U16,IF(Monitoring_new!AQ16=Monitoring_new!$P16,Monitoring_new!$V16,"ERROR"))))))</f>
        <v>4</v>
      </c>
      <c r="AR16" s="72"/>
      <c r="AS16" s="70">
        <f>IF(Monitoring_new!AS16="","",IF(Monitoring_new!AS16=Monitoring_new!$H16,Monitoring_new!$R16,IF(Monitoring_new!AS16=Monitoring_new!$J16,Monitoring_new!$S16,IF(Monitoring_new!AS16=Monitoring_new!$L16,Monitoring_new!$T16,IF(Monitoring_new!AS16=Monitoring_new!$N16,Monitoring_new!$U16,IF(Monitoring_new!AS16=Monitoring_new!$P16,Monitoring_new!$V16,"ERROR"))))))</f>
        <v>0</v>
      </c>
      <c r="AT16" s="72"/>
      <c r="AU16" s="70">
        <f>IF(Monitoring_new!AU16="","",IF(Monitoring_new!AU16=Monitoring_new!$H16,Monitoring_new!$R16,IF(Monitoring_new!AU16=Monitoring_new!$J16,Monitoring_new!$S16,IF(Monitoring_new!AU16=Monitoring_new!$L16,Monitoring_new!$T16,IF(Monitoring_new!AU16=Monitoring_new!$N16,Monitoring_new!$U16,IF(Monitoring_new!AU16=Monitoring_new!$P16,Monitoring_new!$V16,"ERROR"))))))</f>
        <v>0</v>
      </c>
      <c r="AV16" s="72"/>
      <c r="AW16" s="70">
        <f>IF(Monitoring_new!AW16="","",IF(Monitoring_new!AW16=Monitoring_new!$H16,Monitoring_new!$R16,IF(Monitoring_new!AW16=Monitoring_new!$J16,Monitoring_new!$S16,IF(Monitoring_new!AW16=Monitoring_new!$L16,Monitoring_new!$T16,IF(Monitoring_new!AW16=Monitoring_new!$N16,Monitoring_new!$U16,IF(Monitoring_new!AW16=Monitoring_new!$P16,Monitoring_new!$V16,"ERROR"))))))</f>
        <v>0</v>
      </c>
      <c r="AX16" s="72"/>
      <c r="AY16" s="70">
        <f>IF(Monitoring_new!AY16="","",IF(Monitoring_new!AY16=Monitoring_new!$H16,Monitoring_new!$R16,IF(Monitoring_new!AY16=Monitoring_new!$J16,Monitoring_new!$S16,IF(Monitoring_new!AY16=Monitoring_new!$L16,Monitoring_new!$T16,IF(Monitoring_new!AY16=Monitoring_new!$N16,Monitoring_new!$U16,IF(Monitoring_new!AY16=Monitoring_new!$P16,Monitoring_new!$V16,"ERROR"))))))</f>
        <v>0</v>
      </c>
      <c r="AZ16" s="72"/>
      <c r="BA16" s="70">
        <f>IF(Monitoring_new!BA16="","",IF(Monitoring_new!BA16=Monitoring_new!$H16,Monitoring_new!$R16,IF(Monitoring_new!BA16=Monitoring_new!$J16,Monitoring_new!$S16,IF(Monitoring_new!BA16=Monitoring_new!$L16,Monitoring_new!$T16,IF(Monitoring_new!BA16=Monitoring_new!$N16,Monitoring_new!$U16,IF(Monitoring_new!BA16=Monitoring_new!$P16,Monitoring_new!$V16,"ERROR"))))))</f>
        <v>0</v>
      </c>
      <c r="BB16" s="72"/>
      <c r="BC16" s="70">
        <f>IF(Monitoring_new!BC16="","",IF(Monitoring_new!BC16=Monitoring_new!$H16,Monitoring_new!$R16,IF(Monitoring_new!BC16=Monitoring_new!$J16,Monitoring_new!$S16,IF(Monitoring_new!BC16=Monitoring_new!$L16,Monitoring_new!$T16,IF(Monitoring_new!BC16=Monitoring_new!$N16,Monitoring_new!$U16,IF(Monitoring_new!BC16=Monitoring_new!$P16,Monitoring_new!$V16,"ERROR"))))))</f>
        <v>0</v>
      </c>
      <c r="BD16" s="72"/>
      <c r="BE16" s="70">
        <f>IF(Monitoring_new!BE16="","",IF(Monitoring_new!BE16=Monitoring_new!$H16,Monitoring_new!$R16,IF(Monitoring_new!BE16=Monitoring_new!$J16,Monitoring_new!$S16,IF(Monitoring_new!BE16=Monitoring_new!$L16,Monitoring_new!$T16,IF(Monitoring_new!BE16=Monitoring_new!$N16,Monitoring_new!$U16,IF(Monitoring_new!BE16=Monitoring_new!$P16,Monitoring_new!$V16,"ERROR"))))))</f>
        <v>0</v>
      </c>
      <c r="BF16" s="72"/>
      <c r="BG16" s="70">
        <f>IF(Monitoring_new!BG16="","",IF(Monitoring_new!BG16=Monitoring_new!$H16,Monitoring_new!$R16,IF(Monitoring_new!BG16=Monitoring_new!$J16,Monitoring_new!$S16,IF(Monitoring_new!BG16=Monitoring_new!$L16,Monitoring_new!$T16,IF(Monitoring_new!BG16=Monitoring_new!$N16,Monitoring_new!$U16,IF(Monitoring_new!BG16=Monitoring_new!$P16,Monitoring_new!$V16,"ERROR"))))))</f>
        <v>0</v>
      </c>
      <c r="BH16" s="72"/>
      <c r="BI16" s="70">
        <f>IF(Monitoring_new!BI16="","",IF(Monitoring_new!BI16=Monitoring_new!$H16,Monitoring_new!$R16,IF(Monitoring_new!BI16=Monitoring_new!$J16,Monitoring_new!$S16,IF(Monitoring_new!BI16=Monitoring_new!$L16,Monitoring_new!$T16,IF(Monitoring_new!BI16=Monitoring_new!$N16,Monitoring_new!$U16,IF(Monitoring_new!BI16=Monitoring_new!$P16,Monitoring_new!$V16,"ERROR"))))))</f>
        <v>0</v>
      </c>
      <c r="BJ16" s="72"/>
      <c r="BK16" s="70">
        <f>IF(Monitoring_new!BK16="","",IF(Monitoring_new!BK16=Monitoring_new!$H16,Monitoring_new!$R16,IF(Monitoring_new!BK16=Monitoring_new!$J16,Monitoring_new!$S16,IF(Monitoring_new!BK16=Monitoring_new!$L16,Monitoring_new!$T16,IF(Monitoring_new!BK16=Monitoring_new!$N16,Monitoring_new!$U16,IF(Monitoring_new!BK16=Monitoring_new!$P16,Monitoring_new!$V16,"ERROR"))))))</f>
        <v>0</v>
      </c>
      <c r="BL16" s="72"/>
      <c r="BM16" s="70">
        <f>IF(Monitoring_new!BM16="","",IF(Monitoring_new!BM16=Monitoring_new!$H16,Monitoring_new!$R16,IF(Monitoring_new!BM16=Monitoring_new!$J16,Monitoring_new!$S16,IF(Monitoring_new!BM16=Monitoring_new!$L16,Monitoring_new!$T16,IF(Monitoring_new!BM16=Monitoring_new!$N16,Monitoring_new!$U16,IF(Monitoring_new!BM16=Monitoring_new!$P16,Monitoring_new!$V16,"ERROR"))))))</f>
        <v>0</v>
      </c>
      <c r="BN16" s="72"/>
      <c r="BO16" s="70">
        <f>IF(Monitoring_new!BO16="","",IF(Monitoring_new!BO16=Monitoring_new!$H16,Monitoring_new!$R16,IF(Monitoring_new!BO16=Monitoring_new!$J16,Monitoring_new!$S16,IF(Monitoring_new!BO16=Monitoring_new!$L16,Monitoring_new!$T16,IF(Monitoring_new!BO16=Monitoring_new!$N16,Monitoring_new!$U16,IF(Monitoring_new!BO16=Monitoring_new!$P16,Monitoring_new!$V16,"ERROR"))))))</f>
        <v>0</v>
      </c>
      <c r="BP16" s="72"/>
      <c r="BQ16" s="70">
        <f>IF(Monitoring_new!BQ16="","",IF(Monitoring_new!BQ16=Monitoring_new!$H16,Monitoring_new!$R16,IF(Monitoring_new!BQ16=Monitoring_new!$J16,Monitoring_new!$S16,IF(Monitoring_new!BQ16=Monitoring_new!$L16,Monitoring_new!$T16,IF(Monitoring_new!BQ16=Monitoring_new!$N16,Monitoring_new!$U16,IF(Monitoring_new!BQ16=Monitoring_new!$P16,Monitoring_new!$V16,"ERROR"))))))</f>
        <v>0</v>
      </c>
      <c r="BR16" s="72"/>
      <c r="BS16" s="70">
        <f>IF(Monitoring_new!BS16="","",IF(Monitoring_new!BS16=Monitoring_new!$H16,Monitoring_new!$R16,IF(Monitoring_new!BS16=Monitoring_new!$J16,Monitoring_new!$S16,IF(Monitoring_new!BS16=Monitoring_new!$L16,Monitoring_new!$T16,IF(Monitoring_new!BS16=Monitoring_new!$N16,Monitoring_new!$U16,IF(Monitoring_new!BS16=Monitoring_new!$P16,Monitoring_new!$V16,"ERROR"))))))</f>
        <v>0</v>
      </c>
      <c r="BT16" s="72"/>
      <c r="BU16" s="70">
        <f>IF(Monitoring_new!BU16="","",IF(Monitoring_new!BU16=Monitoring_new!$H16,Monitoring_new!$R16,IF(Monitoring_new!BU16=Monitoring_new!$J16,Monitoring_new!$S16,IF(Monitoring_new!BU16=Monitoring_new!$L16,Monitoring_new!$T16,IF(Monitoring_new!BU16=Monitoring_new!$N16,Monitoring_new!$U16,IF(Monitoring_new!BU16=Monitoring_new!$P16,Monitoring_new!$V16,"ERROR"))))))</f>
        <v>0</v>
      </c>
      <c r="BV16" s="72"/>
      <c r="BW16" s="70">
        <f>IF(Monitoring_new!BW16="","",IF(Monitoring_new!BW16=Monitoring_new!$H16,Monitoring_new!$R16,IF(Monitoring_new!BW16=Monitoring_new!$J16,Monitoring_new!$S16,IF(Monitoring_new!BW16=Monitoring_new!$L16,Monitoring_new!$T16,IF(Monitoring_new!BW16=Monitoring_new!$N16,Monitoring_new!$U16,IF(Monitoring_new!BW16=Monitoring_new!$P16,Monitoring_new!$V16,"ERROR"))))))</f>
        <v>0</v>
      </c>
      <c r="BX16" s="72"/>
      <c r="BY16" s="70">
        <f>IF(Monitoring_new!BY16="","",IF(Monitoring_new!BY16=Monitoring_new!$H16,Monitoring_new!$R16,IF(Monitoring_new!BY16=Monitoring_new!$J16,Monitoring_new!$S16,IF(Monitoring_new!BY16=Monitoring_new!$L16,Monitoring_new!$T16,IF(Monitoring_new!BY16=Monitoring_new!$N16,Monitoring_new!$U16,IF(Monitoring_new!BY16=Monitoring_new!$P16,Monitoring_new!$V16,"ERROR"))))))</f>
        <v>0</v>
      </c>
      <c r="BZ16" s="72"/>
      <c r="CA16" s="70">
        <f>IF(Monitoring_new!CA16="","",IF(Monitoring_new!CA16=Monitoring_new!$H16,Monitoring_new!$R16,IF(Monitoring_new!CA16=Monitoring_new!$J16,Monitoring_new!$S16,IF(Monitoring_new!CA16=Monitoring_new!$L16,Monitoring_new!$T16,IF(Monitoring_new!CA16=Monitoring_new!$N16,Monitoring_new!$U16,IF(Monitoring_new!CA16=Monitoring_new!$P16,Monitoring_new!$V16,"ERROR"))))))</f>
        <v>0</v>
      </c>
      <c r="CB16" s="72"/>
      <c r="CC16" s="70">
        <f>IF(Monitoring_new!CC16="","",IF(Monitoring_new!CC16=Monitoring_new!$H16,Monitoring_new!$R16,IF(Monitoring_new!CC16=Monitoring_new!$J16,Monitoring_new!$S16,IF(Monitoring_new!CC16=Monitoring_new!$L16,Monitoring_new!$T16,IF(Monitoring_new!CC16=Monitoring_new!$N16,Monitoring_new!$U16,IF(Monitoring_new!CC16=Monitoring_new!$P16,Monitoring_new!$V16,"ERROR"))))))</f>
        <v>0</v>
      </c>
      <c r="CD16" s="69"/>
      <c r="CE16" s="70">
        <f>IF(Monitoring_new!CE16="","",IF(Monitoring_new!CE16=Monitoring_new!$H16,Monitoring_new!$R16,IF(Monitoring_new!CE16=Monitoring_new!$J16,Monitoring_new!$S16,IF(Monitoring_new!CE16=Monitoring_new!$L16,Monitoring_new!$T16,IF(Monitoring_new!CE16=Monitoring_new!$N16,Monitoring_new!$U16,IF(Monitoring_new!CE16=Monitoring_new!$P16,Monitoring_new!$V16,"ERROR"))))))</f>
        <v>0</v>
      </c>
      <c r="CF16" s="132"/>
      <c r="CG16" s="70">
        <f>IF(Monitoring_new!CG16="","",IF(Monitoring_new!CG16=Monitoring_new!$H16,Monitoring_new!$R16,IF(Monitoring_new!CG16=Monitoring_new!$J16,Monitoring_new!$S16,IF(Monitoring_new!CG16=Monitoring_new!$L16,Monitoring_new!$T16,IF(Monitoring_new!CG16=Monitoring_new!$N16,Monitoring_new!$U16,IF(Monitoring_new!CG16=Monitoring_new!$P16,Monitoring_new!$V16,"ERROR"))))))</f>
        <v>0</v>
      </c>
      <c r="CH16" s="72"/>
      <c r="CI16" s="70">
        <f>IF(Monitoring_new!CI16="","",IF(Monitoring_new!CI16=Monitoring_new!$H16,Monitoring_new!$R16,IF(Monitoring_new!CI16=Monitoring_new!$J16,Monitoring_new!$S16,IF(Monitoring_new!CI16=Monitoring_new!$L16,Monitoring_new!$T16,IF(Monitoring_new!CI16=Monitoring_new!$N16,Monitoring_new!$U16,IF(Monitoring_new!CI16=Monitoring_new!$P16,Monitoring_new!$V16,"ERROR"))))))</f>
        <v>0</v>
      </c>
      <c r="CJ16" s="72"/>
      <c r="CK16" s="70">
        <f>IF(Monitoring_new!CK16="","",IF(Monitoring_new!CK16=Monitoring_new!$H16,Monitoring_new!$R16,IF(Monitoring_new!CK16=Monitoring_new!$J16,Monitoring_new!$S16,IF(Monitoring_new!CK16=Monitoring_new!$L16,Monitoring_new!$T16,IF(Monitoring_new!CK16=Monitoring_new!$N16,Monitoring_new!$U16,IF(Monitoring_new!CK16=Monitoring_new!$P16,Monitoring_new!$V16,"ERROR"))))))</f>
        <v>0</v>
      </c>
      <c r="CL16" s="72"/>
      <c r="CM16" s="70">
        <f>IF(Monitoring_new!CM16="","",IF(Monitoring_new!CM16=Monitoring_new!$H16,Monitoring_new!$R16,IF(Monitoring_new!CM16=Monitoring_new!$J16,Monitoring_new!$S16,IF(Monitoring_new!CM16=Monitoring_new!$L16,Monitoring_new!$T16,IF(Monitoring_new!CM16=Monitoring_new!$N16,Monitoring_new!$U16,IF(Monitoring_new!CM16=Monitoring_new!$P16,Monitoring_new!$V16,"ERROR"))))))</f>
        <v>0</v>
      </c>
      <c r="CN16" s="72"/>
      <c r="CO16" s="70">
        <f>IF(Monitoring_new!CO16="","",IF(Monitoring_new!CO16=Monitoring_new!$H16,Monitoring_new!$R16,IF(Monitoring_new!CO16=Monitoring_new!$J16,Monitoring_new!$S16,IF(Monitoring_new!CO16=Monitoring_new!$L16,Monitoring_new!$T16,IF(Monitoring_new!CO16=Monitoring_new!$N16,Monitoring_new!$U16,IF(Monitoring_new!CO16=Monitoring_new!$P16,Monitoring_new!$V16,"ERROR"))))))</f>
        <v>0</v>
      </c>
      <c r="CP16" s="72"/>
      <c r="CQ16" s="70">
        <f>IF(Monitoring_new!CQ16="","",IF(Monitoring_new!CQ16=Monitoring_new!$H16,Monitoring_new!$R16,IF(Monitoring_new!CQ16=Monitoring_new!$J16,Monitoring_new!$S16,IF(Monitoring_new!CQ16=Monitoring_new!$L16,Monitoring_new!$T16,IF(Monitoring_new!CQ16=Monitoring_new!$N16,Monitoring_new!$U16,IF(Monitoring_new!CQ16=Monitoring_new!$P16,Monitoring_new!$V16,"ERROR"))))))</f>
        <v>0</v>
      </c>
      <c r="CR16" s="72"/>
      <c r="CS16" s="70">
        <f>IF(Monitoring_new!CS16="","",IF(Monitoring_new!CS16=Monitoring_new!$H16,Monitoring_new!$R16,IF(Monitoring_new!CS16=Monitoring_new!$J16,Monitoring_new!$S16,IF(Monitoring_new!CS16=Monitoring_new!$L16,Monitoring_new!$T16,IF(Monitoring_new!CS16=Monitoring_new!$N16,Monitoring_new!$U16,IF(Monitoring_new!CS16=Monitoring_new!$P16,Monitoring_new!$V16,"ERROR"))))))</f>
        <v>0</v>
      </c>
      <c r="CT16" s="72"/>
      <c r="CU16" s="70">
        <f>IF(Monitoring_new!CU16="","",IF(Monitoring_new!CU16=Monitoring_new!$H16,Monitoring_new!$R16,IF(Monitoring_new!CU16=Monitoring_new!$J16,Monitoring_new!$S16,IF(Monitoring_new!CU16=Monitoring_new!$L16,Monitoring_new!$T16,IF(Monitoring_new!CU16=Monitoring_new!$N16,Monitoring_new!$U16,IF(Monitoring_new!CU16=Monitoring_new!$P16,Monitoring_new!$V16,"ERROR"))))))</f>
        <v>0</v>
      </c>
      <c r="CV16" s="72"/>
      <c r="CW16" s="70">
        <f>IF(Monitoring_new!CW16="","",IF(Monitoring_new!CW16=Monitoring_new!$H16,Monitoring_new!$R16,IF(Monitoring_new!CW16=Monitoring_new!$J16,Monitoring_new!$S16,IF(Monitoring_new!CW16=Monitoring_new!$L16,Monitoring_new!$T16,IF(Monitoring_new!CW16=Monitoring_new!$N16,Monitoring_new!$U16,IF(Monitoring_new!CW16=Monitoring_new!$P16,Monitoring_new!$V16,"ERROR"))))))</f>
        <v>0</v>
      </c>
      <c r="CX16" s="72"/>
      <c r="CY16" s="70">
        <f>IF(Monitoring_new!CY16="","",IF(Monitoring_new!CY16=Monitoring_new!$H16,Monitoring_new!$R16,IF(Monitoring_new!CY16=Monitoring_new!$J16,Monitoring_new!$S16,IF(Monitoring_new!CY16=Monitoring_new!$L16,Monitoring_new!$T16,IF(Monitoring_new!CY16=Monitoring_new!$N16,Monitoring_new!$U16,IF(Monitoring_new!CY16=Monitoring_new!$P16,Monitoring_new!$V16,"ERROR"))))))</f>
        <v>0</v>
      </c>
      <c r="CZ16" s="72"/>
      <c r="DA16" s="70">
        <f>IF(Monitoring_new!DA16="","",IF(Monitoring_new!DA16=Monitoring_new!$H16,Monitoring_new!$R16,IF(Monitoring_new!DA16=Monitoring_new!$J16,Monitoring_new!$S16,IF(Monitoring_new!DA16=Monitoring_new!$L16,Monitoring_new!$T16,IF(Monitoring_new!DA16=Monitoring_new!$N16,Monitoring_new!$U16,IF(Monitoring_new!DA16=Monitoring_new!$P16,Monitoring_new!$V16,"ERROR"))))))</f>
        <v>0</v>
      </c>
      <c r="DB16" s="72"/>
      <c r="DC16" s="70">
        <f>IF(Monitoring_new!DC16="","",IF(Monitoring_new!DC16=Monitoring_new!$H16,Monitoring_new!$R16,IF(Monitoring_new!DC16=Monitoring_new!$J16,Monitoring_new!$S16,IF(Monitoring_new!DC16=Monitoring_new!$L16,Monitoring_new!$T16,IF(Monitoring_new!DC16=Monitoring_new!$N16,Monitoring_new!$U16,IF(Monitoring_new!DC16=Monitoring_new!$P16,Monitoring_new!$V16,"ERROR"))))))</f>
        <v>0</v>
      </c>
      <c r="DD16" s="72"/>
      <c r="DE16" s="70">
        <f>IF(Monitoring_new!DE16="","",IF(Monitoring_new!DE16=Monitoring_new!$H16,Monitoring_new!$R16,IF(Monitoring_new!DE16=Monitoring_new!$J16,Monitoring_new!$S16,IF(Monitoring_new!DE16=Monitoring_new!$L16,Monitoring_new!$T16,IF(Monitoring_new!DE16=Monitoring_new!$N16,Monitoring_new!$U16,IF(Monitoring_new!DE16=Monitoring_new!$P16,Monitoring_new!$V16,"ERROR"))))))</f>
        <v>0</v>
      </c>
      <c r="DF16" s="72"/>
      <c r="DG16" s="70">
        <f>IF(Monitoring_new!DG16="","",IF(Monitoring_new!DG16=Monitoring_new!$H16,Monitoring_new!$R16,IF(Monitoring_new!DG16=Monitoring_new!$J16,Monitoring_new!$S16,IF(Monitoring_new!DG16=Monitoring_new!$L16,Monitoring_new!$T16,IF(Monitoring_new!DG16=Monitoring_new!$N16,Monitoring_new!$U16,IF(Monitoring_new!DG16=Monitoring_new!$P16,Monitoring_new!$V16,"ERROR"))))))</f>
        <v>0</v>
      </c>
      <c r="DH16" s="72"/>
      <c r="DI16" s="70">
        <f>IF(Monitoring_new!DI16="","",IF(Monitoring_new!DI16=Monitoring_new!$H16,Monitoring_new!$R16,IF(Monitoring_new!DI16=Monitoring_new!$J16,Monitoring_new!$S16,IF(Monitoring_new!DI16=Monitoring_new!$L16,Monitoring_new!$T16,IF(Monitoring_new!DI16=Monitoring_new!$N16,Monitoring_new!$U16,IF(Monitoring_new!DI16=Monitoring_new!$P16,Monitoring_new!$V16,"ERROR"))))))</f>
        <v>0</v>
      </c>
      <c r="DJ16" s="72"/>
      <c r="DK16" s="70">
        <f>IF(Monitoring_new!DK16="","",IF(Monitoring_new!DK16=Monitoring_new!$H16,Monitoring_new!$R16,IF(Monitoring_new!DK16=Monitoring_new!$J16,Monitoring_new!$S16,IF(Monitoring_new!DK16=Monitoring_new!$L16,Monitoring_new!$T16,IF(Monitoring_new!DK16=Monitoring_new!$N16,Monitoring_new!$U16,IF(Monitoring_new!DK16=Monitoring_new!$P16,Monitoring_new!$V16,"ERROR"))))))</f>
        <v>0</v>
      </c>
      <c r="DL16" s="72"/>
      <c r="DM16" s="70">
        <f>IF(Monitoring_new!DM16="","",IF(Monitoring_new!DM16=Monitoring_new!$H16,Monitoring_new!$R16,IF(Monitoring_new!DM16=Monitoring_new!$J16,Monitoring_new!$S16,IF(Monitoring_new!DM16=Monitoring_new!$L16,Monitoring_new!$T16,IF(Monitoring_new!DM16=Monitoring_new!$N16,Monitoring_new!$U16,IF(Monitoring_new!DM16=Monitoring_new!$P16,Monitoring_new!$V16,"ERROR"))))))</f>
        <v>0</v>
      </c>
      <c r="DN16" s="72"/>
      <c r="DO16" s="70">
        <f>IF(Monitoring_new!DO16="","",IF(Monitoring_new!DO16=Monitoring_new!$H16,Monitoring_new!$R16,IF(Monitoring_new!DO16=Monitoring_new!$J16,Monitoring_new!$S16,IF(Monitoring_new!DO16=Monitoring_new!$L16,Monitoring_new!$T16,IF(Monitoring_new!DO16=Monitoring_new!$N16,Monitoring_new!$U16,IF(Monitoring_new!DO16=Monitoring_new!$P16,Monitoring_new!$V16,"ERROR"))))))</f>
        <v>0</v>
      </c>
      <c r="DP16" s="72"/>
      <c r="DQ16" s="70">
        <f>IF(Monitoring_new!DQ16="","",IF(Monitoring_new!DQ16=Monitoring_new!$H16,Monitoring_new!$R16,IF(Monitoring_new!DQ16=Monitoring_new!$J16,Monitoring_new!$S16,IF(Monitoring_new!DQ16=Monitoring_new!$L16,Monitoring_new!$T16,IF(Monitoring_new!DQ16=Monitoring_new!$N16,Monitoring_new!$U16,IF(Monitoring_new!DQ16=Monitoring_new!$P16,Monitoring_new!$V16,"ERROR"))))))</f>
        <v>0</v>
      </c>
      <c r="DR16" s="72"/>
      <c r="DS16" s="70">
        <f>IF(Monitoring_new!DS16="","",IF(Monitoring_new!DS16=Monitoring_new!$H16,Monitoring_new!$R16,IF(Monitoring_new!DS16=Monitoring_new!$J16,Monitoring_new!$S16,IF(Monitoring_new!DS16=Monitoring_new!$L16,Monitoring_new!$T16,IF(Monitoring_new!DS16=Monitoring_new!$N16,Monitoring_new!$U16,IF(Monitoring_new!DS16=Monitoring_new!$P16,Monitoring_new!$V16,"ERROR"))))))</f>
        <v>0</v>
      </c>
      <c r="DT16" s="72"/>
      <c r="DU16" s="70">
        <f>IF(Monitoring_new!DU16="","",IF(Monitoring_new!DU16=Monitoring_new!$H16,Monitoring_new!$R16,IF(Monitoring_new!DU16=Monitoring_new!$J16,Monitoring_new!$S16,IF(Monitoring_new!DU16=Monitoring_new!$L16,Monitoring_new!$T16,IF(Monitoring_new!DU16=Monitoring_new!$N16,Monitoring_new!$U16,IF(Monitoring_new!DU16=Monitoring_new!$P16,Monitoring_new!$V16,"ERROR"))))))</f>
        <v>0</v>
      </c>
      <c r="DV16" s="72"/>
      <c r="DW16" s="70">
        <f>IF(Monitoring_new!DW16="","",IF(Monitoring_new!DW16=Monitoring_new!$H16,Monitoring_new!$R16,IF(Monitoring_new!DW16=Monitoring_new!$J16,Monitoring_new!$S16,IF(Monitoring_new!DW16=Monitoring_new!$L16,Monitoring_new!$T16,IF(Monitoring_new!DW16=Monitoring_new!$N16,Monitoring_new!$U16,IF(Monitoring_new!DW16=Monitoring_new!$P16,Monitoring_new!$V16,"ERROR"))))))</f>
        <v>4</v>
      </c>
      <c r="DX16" s="72"/>
      <c r="DY16" s="70">
        <f>IF(Monitoring_new!DY16="","",IF(Monitoring_new!DY16=Monitoring_new!$H16,Monitoring_new!$R16,IF(Monitoring_new!DY16=Monitoring_new!$J16,Monitoring_new!$S16,IF(Monitoring_new!DY16=Monitoring_new!$L16,Monitoring_new!$T16,IF(Monitoring_new!DY16=Monitoring_new!$N16,Monitoring_new!$U16,IF(Monitoring_new!DY16=Monitoring_new!$P16,Monitoring_new!$V16,"ERROR"))))))</f>
        <v>0</v>
      </c>
      <c r="DZ16" s="72"/>
      <c r="EA16" s="70">
        <f>IF(Monitoring_new!EA16="","",IF(Monitoring_new!EA16=Monitoring_new!$H16,Monitoring_new!$R16,IF(Monitoring_new!EA16=Monitoring_new!$J16,Monitoring_new!$S16,IF(Monitoring_new!EA16=Monitoring_new!$L16,Monitoring_new!$T16,IF(Monitoring_new!EA16=Monitoring_new!$N16,Monitoring_new!$U16,IF(Monitoring_new!EA16=Monitoring_new!$P16,Monitoring_new!$V16,"ERROR"))))))</f>
        <v>0</v>
      </c>
      <c r="EB16" s="72"/>
      <c r="EC16" s="70">
        <f>IF(Monitoring_new!EC16="","",IF(Monitoring_new!EC16=Monitoring_new!$H16,Monitoring_new!$R16,IF(Monitoring_new!EC16=Monitoring_new!$J16,Monitoring_new!$S16,IF(Monitoring_new!EC16=Monitoring_new!$L16,Monitoring_new!$T16,IF(Monitoring_new!EC16=Monitoring_new!$N16,Monitoring_new!$U16,IF(Monitoring_new!EC16=Monitoring_new!$P16,Monitoring_new!$V16,"ERROR"))))))</f>
        <v>0</v>
      </c>
      <c r="ED16" s="72"/>
      <c r="EE16" s="70">
        <f>IF(Monitoring_new!EE16="","",IF(Monitoring_new!EE16=Monitoring_new!$H16,Monitoring_new!$R16,IF(Monitoring_new!EE16=Monitoring_new!$J16,Monitoring_new!$S16,IF(Monitoring_new!EE16=Monitoring_new!$L16,Monitoring_new!$T16,IF(Monitoring_new!EE16=Monitoring_new!$N16,Monitoring_new!$U16,IF(Monitoring_new!EE16=Monitoring_new!$P16,Monitoring_new!$V16,"ERROR"))))))</f>
        <v>0</v>
      </c>
      <c r="EF16" s="72"/>
      <c r="EG16" s="70">
        <f>IF(Monitoring_new!EG16="","",IF(Monitoring_new!EG16=Monitoring_new!$H16,Monitoring_new!$R16,IF(Monitoring_new!EG16=Monitoring_new!$J16,Monitoring_new!$S16,IF(Monitoring_new!EG16=Monitoring_new!$L16,Monitoring_new!$T16,IF(Monitoring_new!EG16=Monitoring_new!$N16,Monitoring_new!$U16,IF(Monitoring_new!EG16=Monitoring_new!$P16,Monitoring_new!$V16,"ERROR"))))))</f>
        <v>0</v>
      </c>
      <c r="EH16" s="72"/>
      <c r="EI16" s="70">
        <f>IF(Monitoring_new!EI16="","",IF(Monitoring_new!EI16=Monitoring_new!$H16,Monitoring_new!$R16,IF(Monitoring_new!EI16=Monitoring_new!$J16,Monitoring_new!$S16,IF(Monitoring_new!EI16=Monitoring_new!$L16,Monitoring_new!$T16,IF(Monitoring_new!EI16=Monitoring_new!$N16,Monitoring_new!$U16,IF(Monitoring_new!EI16=Monitoring_new!$P16,Monitoring_new!$V16,"ERROR"))))))</f>
        <v>0</v>
      </c>
      <c r="EJ16" s="72"/>
      <c r="EK16" s="70">
        <f>IF(Monitoring_new!EK16="","",IF(Monitoring_new!EK16=Monitoring_new!$H16,Monitoring_new!$R16,IF(Monitoring_new!EK16=Monitoring_new!$J16,Monitoring_new!$S16,IF(Monitoring_new!EK16=Monitoring_new!$L16,Monitoring_new!$T16,IF(Monitoring_new!EK16=Monitoring_new!$N16,Monitoring_new!$U16,IF(Monitoring_new!EK16=Monitoring_new!$P16,Monitoring_new!$V16,"ERROR"))))))</f>
        <v>0</v>
      </c>
      <c r="EL16" s="72"/>
      <c r="EM16" s="70">
        <f>IF(Monitoring_new!EM16="","",IF(Monitoring_new!EM16=Monitoring_new!$H16,Monitoring_new!$R16,IF(Monitoring_new!EM16=Monitoring_new!$J16,Monitoring_new!$S16,IF(Monitoring_new!EM16=Monitoring_new!$L16,Monitoring_new!$T16,IF(Monitoring_new!EM16=Monitoring_new!$N16,Monitoring_new!$U16,IF(Monitoring_new!EM16=Monitoring_new!$P16,Monitoring_new!$V16,"ERROR"))))))</f>
        <v>0</v>
      </c>
      <c r="EN16" s="72"/>
      <c r="EO16" s="70">
        <f>IF(Monitoring_new!EO16="","",IF(Monitoring_new!EO16=Monitoring_new!$H16,Monitoring_new!$R16,IF(Monitoring_new!EO16=Monitoring_new!$J16,Monitoring_new!$S16,IF(Monitoring_new!EO16=Monitoring_new!$L16,Monitoring_new!$T16,IF(Monitoring_new!EO16=Monitoring_new!$N16,Monitoring_new!$U16,IF(Monitoring_new!EO16=Monitoring_new!$P16,Monitoring_new!$V16,"ERROR"))))))</f>
        <v>0</v>
      </c>
      <c r="EP16" s="72"/>
      <c r="EQ16" s="70">
        <f>IF(Monitoring_new!EQ16="","",IF(Monitoring_new!EQ16=Monitoring_new!$H16,Monitoring_new!$R16,IF(Monitoring_new!EQ16=Monitoring_new!$J16,Monitoring_new!$S16,IF(Monitoring_new!EQ16=Monitoring_new!$L16,Monitoring_new!$T16,IF(Monitoring_new!EQ16=Monitoring_new!$N16,Monitoring_new!$U16,IF(Monitoring_new!EQ16=Monitoring_new!$P16,Monitoring_new!$V16,"ERROR"))))))</f>
        <v>0</v>
      </c>
      <c r="ER16" s="72"/>
      <c r="ES16" s="70">
        <f>IF(Monitoring_new!ES16="","",IF(Monitoring_new!ES16=Monitoring_new!$H16,Monitoring_new!$R16,IF(Monitoring_new!ES16=Monitoring_new!$J16,Monitoring_new!$S16,IF(Monitoring_new!ES16=Monitoring_new!$L16,Monitoring_new!$T16,IF(Monitoring_new!ES16=Monitoring_new!$N16,Monitoring_new!$U16,IF(Monitoring_new!ES16=Monitoring_new!$P16,Monitoring_new!$V16,"ERROR"))))))</f>
        <v>2</v>
      </c>
      <c r="ET16" s="72"/>
      <c r="EU16" s="70">
        <f>IF(Monitoring_new!EU16="","",IF(Monitoring_new!EU16=Monitoring_new!$H16,Monitoring_new!$R16,IF(Monitoring_new!EU16=Monitoring_new!$J16,Monitoring_new!$S16,IF(Monitoring_new!EU16=Monitoring_new!$L16,Monitoring_new!$T16,IF(Monitoring_new!EU16=Monitoring_new!$N16,Monitoring_new!$U16,IF(Monitoring_new!EU16=Monitoring_new!$P16,Monitoring_new!$V16,"ERROR"))))))</f>
        <v>0</v>
      </c>
      <c r="EV16" s="72"/>
      <c r="EW16" s="70">
        <f>IF(Monitoring_new!EW16="","",IF(Monitoring_new!EW16=Monitoring_new!$H16,Monitoring_new!$R16,IF(Monitoring_new!EW16=Monitoring_new!$J16,Monitoring_new!$S16,IF(Monitoring_new!EW16=Monitoring_new!$L16,Monitoring_new!$T16,IF(Monitoring_new!EW16=Monitoring_new!$N16,Monitoring_new!$U16,IF(Monitoring_new!EW16=Monitoring_new!$P16,Monitoring_new!$V16,"ERROR"))))))</f>
        <v>4</v>
      </c>
      <c r="EX16" s="72"/>
      <c r="EY16" s="70">
        <f>IF(Monitoring_new!EY16="","",IF(Monitoring_new!EY16=Monitoring_new!$H16,Monitoring_new!$R16,IF(Monitoring_new!EY16=Monitoring_new!$J16,Monitoring_new!$S16,IF(Monitoring_new!EY16=Monitoring_new!$L16,Monitoring_new!$T16,IF(Monitoring_new!EY16=Monitoring_new!$N16,Monitoring_new!$U16,IF(Monitoring_new!EY16=Monitoring_new!$P16,Monitoring_new!$V16,"ERROR"))))))</f>
        <v>0</v>
      </c>
      <c r="EZ16" s="72"/>
      <c r="FA16" s="72"/>
      <c r="FB16" s="70" t="str">
        <f>IF(Monitoring_new!FB16="","",IF(Monitoring_new!FB16=Monitoring_new!$H16,Monitoring_new!$R16,IF(Monitoring_new!FB16=Monitoring_new!$J16,Monitoring_new!$S16,IF(Monitoring_new!FB16=Monitoring_new!$L16,Monitoring_new!$T16,IF(Monitoring_new!FB16=Monitoring_new!$N16,Monitoring_new!$U16,IF(Monitoring_new!FB16=Monitoring_new!$P16,Monitoring_new!$V16,"ERROR"))))))</f>
        <v/>
      </c>
      <c r="FC16" s="72"/>
      <c r="FD16" s="70" t="str">
        <f>IF(Monitoring_new!FD16="","",IF(Monitoring_new!FD16=Monitoring_new!$H16,Monitoring_new!$R16,IF(Monitoring_new!FD16=Monitoring_new!$J16,Monitoring_new!$S16,IF(Monitoring_new!FD16=Monitoring_new!$L16,Monitoring_new!$T16,IF(Monitoring_new!FD16=Monitoring_new!$N16,Monitoring_new!$U16,IF(Monitoring_new!FD16=Monitoring_new!$P16,Monitoring_new!$V16,"ERROR"))))))</f>
        <v/>
      </c>
      <c r="FE16" s="72"/>
      <c r="FF16" s="70" t="str">
        <f>IF(Monitoring_new!FF16="","",IF(Monitoring_new!FF16=Monitoring_new!$H16,Monitoring_new!$R16,IF(Monitoring_new!FF16=Monitoring_new!$J16,Monitoring_new!$S16,IF(Monitoring_new!FF16=Monitoring_new!$L16,Monitoring_new!$T16,IF(Monitoring_new!FF16=Monitoring_new!$N16,Monitoring_new!$U16,IF(Monitoring_new!FF16=Monitoring_new!$P16,Monitoring_new!$V16,"ERROR"))))))</f>
        <v/>
      </c>
      <c r="FG16" s="72"/>
    </row>
    <row r="17" spans="1:163" ht="50.1" customHeight="1" x14ac:dyDescent="0.3">
      <c r="A17" s="11" t="s">
        <v>41</v>
      </c>
      <c r="B17" s="14" t="s">
        <v>82</v>
      </c>
      <c r="C17" s="160" t="str">
        <f>VLOOKUP(A17,Quest_eng_2018!A:C,3,FALSE)</f>
        <v>Has the enterprise responded to IDIS ”Viitorul” Questionnaire in compliance with the legal terms and conditions referred to in the Law on Access to Information?</v>
      </c>
      <c r="D17" s="160" t="s">
        <v>319</v>
      </c>
      <c r="E17" s="2" t="s">
        <v>116</v>
      </c>
      <c r="F17" s="2" t="s">
        <v>117</v>
      </c>
      <c r="G17" s="6">
        <v>4</v>
      </c>
      <c r="H17" s="2" t="s">
        <v>21</v>
      </c>
      <c r="I17" s="2" t="s">
        <v>22</v>
      </c>
      <c r="J17" s="2" t="s">
        <v>23</v>
      </c>
      <c r="K17" s="2" t="s">
        <v>24</v>
      </c>
      <c r="L17" s="2" t="s">
        <v>185</v>
      </c>
      <c r="M17" s="2" t="s">
        <v>186</v>
      </c>
      <c r="N17" s="2" t="s">
        <v>255</v>
      </c>
      <c r="O17" s="2" t="s">
        <v>255</v>
      </c>
      <c r="P17" s="2" t="s">
        <v>25</v>
      </c>
      <c r="Q17" s="2" t="s">
        <v>26</v>
      </c>
      <c r="R17" s="6">
        <v>4</v>
      </c>
      <c r="S17" s="2">
        <v>0</v>
      </c>
      <c r="T17" s="6">
        <f t="shared" si="0"/>
        <v>2</v>
      </c>
      <c r="U17" s="2" t="s">
        <v>255</v>
      </c>
      <c r="V17" s="2">
        <v>2</v>
      </c>
      <c r="W17" s="70">
        <f>IF(Monitoring_new!W17="","",IF(Monitoring_new!W17=Monitoring_new!$H17,Monitoring_new!$R17,IF(Monitoring_new!W17=Monitoring_new!$J17,Monitoring_new!$S17,IF(Monitoring_new!W17=Monitoring_new!$L17,Monitoring_new!$T17,IF(Monitoring_new!W17=Monitoring_new!$N17,Monitoring_new!$U17,IF(Monitoring_new!W17=Monitoring_new!$P17,Monitoring_new!$V17,"ERROR"))))))</f>
        <v>0</v>
      </c>
      <c r="X17" s="69"/>
      <c r="Y17" s="70">
        <f>IF(Monitoring_new!Y17="","",IF(Monitoring_new!Y17=Monitoring_new!$H17,Monitoring_new!$R17,IF(Monitoring_new!Y17=Monitoring_new!$J17,Monitoring_new!$S17,IF(Monitoring_new!Y17=Monitoring_new!$L17,Monitoring_new!$T17,IF(Monitoring_new!Y17=Monitoring_new!$N17,Monitoring_new!$U17,IF(Monitoring_new!Y17=Monitoring_new!$P17,Monitoring_new!$V17,"ERROR"))))))</f>
        <v>0</v>
      </c>
      <c r="Z17" s="132"/>
      <c r="AA17" s="70">
        <f>IF(Monitoring_new!AA17="","",IF(Monitoring_new!AA17=Monitoring_new!$H17,Monitoring_new!$R17,IF(Monitoring_new!AA17=Monitoring_new!$J17,Monitoring_new!$S17,IF(Monitoring_new!AA17=Monitoring_new!$L17,Monitoring_new!$T17,IF(Monitoring_new!AA17=Monitoring_new!$N17,Monitoring_new!$U17,IF(Monitoring_new!AA17=Monitoring_new!$P17,Monitoring_new!$V17,"ERROR"))))))</f>
        <v>0</v>
      </c>
      <c r="AB17" s="64"/>
      <c r="AC17" s="70">
        <f>IF(Monitoring_new!AC17="","",IF(Monitoring_new!AC17=Monitoring_new!$H17,Monitoring_new!$R17,IF(Monitoring_new!AC17=Monitoring_new!$J17,Monitoring_new!$S17,IF(Monitoring_new!AC17=Monitoring_new!$L17,Monitoring_new!$T17,IF(Monitoring_new!AC17=Monitoring_new!$N17,Monitoring_new!$U17,IF(Monitoring_new!AC17=Monitoring_new!$P17,Monitoring_new!$V17,"ERROR"))))))</f>
        <v>0</v>
      </c>
      <c r="AD17" s="72"/>
      <c r="AE17" s="70">
        <f>IF(Monitoring_new!AE17="","",IF(Monitoring_new!AE17=Monitoring_new!$H17,Monitoring_new!$R17,IF(Monitoring_new!AE17=Monitoring_new!$J17,Monitoring_new!$S17,IF(Monitoring_new!AE17=Monitoring_new!$L17,Monitoring_new!$T17,IF(Monitoring_new!AE17=Monitoring_new!$N17,Monitoring_new!$U17,IF(Monitoring_new!AE17=Monitoring_new!$P17,Monitoring_new!$V17,"ERROR"))))))</f>
        <v>0</v>
      </c>
      <c r="AF17" s="72"/>
      <c r="AG17" s="70">
        <f>IF(Monitoring_new!AG17="","",IF(Monitoring_new!AG17=Monitoring_new!$H17,Monitoring_new!$R17,IF(Monitoring_new!AG17=Monitoring_new!$J17,Monitoring_new!$S17,IF(Monitoring_new!AG17=Monitoring_new!$L17,Monitoring_new!$T17,IF(Monitoring_new!AG17=Monitoring_new!$N17,Monitoring_new!$U17,IF(Monitoring_new!AG17=Monitoring_new!$P17,Monitoring_new!$V17,"ERROR"))))))</f>
        <v>0</v>
      </c>
      <c r="AH17" s="72"/>
      <c r="AI17" s="70">
        <f>IF(Monitoring_new!AI17="","",IF(Monitoring_new!AI17=Monitoring_new!$H17,Monitoring_new!$R17,IF(Monitoring_new!AI17=Monitoring_new!$J17,Monitoring_new!$S17,IF(Monitoring_new!AI17=Monitoring_new!$L17,Monitoring_new!$T17,IF(Monitoring_new!AI17=Monitoring_new!$N17,Monitoring_new!$U17,IF(Monitoring_new!AI17=Monitoring_new!$P17,Monitoring_new!$V17,"ERROR"))))))</f>
        <v>0</v>
      </c>
      <c r="AJ17" s="72"/>
      <c r="AK17" s="70">
        <f>IF(Monitoring_new!AK17="","",IF(Monitoring_new!AK17=Monitoring_new!$H17,Monitoring_new!$R17,IF(Monitoring_new!AK17=Monitoring_new!$J17,Monitoring_new!$S17,IF(Monitoring_new!AK17=Monitoring_new!$L17,Monitoring_new!$T17,IF(Monitoring_new!AK17=Monitoring_new!$N17,Monitoring_new!$U17,IF(Monitoring_new!AK17=Monitoring_new!$P17,Monitoring_new!$V17,"ERROR"))))))</f>
        <v>4</v>
      </c>
      <c r="AL17" s="72"/>
      <c r="AM17" s="70">
        <f>IF(Monitoring_new!AM17="","",IF(Monitoring_new!AM17=Monitoring_new!$H17,Monitoring_new!$R17,IF(Monitoring_new!AM17=Monitoring_new!$J17,Monitoring_new!$S17,IF(Monitoring_new!AM17=Monitoring_new!$L17,Monitoring_new!$T17,IF(Monitoring_new!AM17=Monitoring_new!$N17,Monitoring_new!$U17,IF(Monitoring_new!AM17=Monitoring_new!$P17,Monitoring_new!$V17,"ERROR"))))))</f>
        <v>4</v>
      </c>
      <c r="AN17" s="72"/>
      <c r="AO17" s="70">
        <f>IF(Monitoring_new!AO17="","",IF(Monitoring_new!AO17=Monitoring_new!$H17,Monitoring_new!$R17,IF(Monitoring_new!AO17=Monitoring_new!$J17,Monitoring_new!$S17,IF(Monitoring_new!AO17=Monitoring_new!$L17,Monitoring_new!$T17,IF(Monitoring_new!AO17=Monitoring_new!$N17,Monitoring_new!$U17,IF(Monitoring_new!AO17=Monitoring_new!$P17,Monitoring_new!$V17,"ERROR"))))))</f>
        <v>4</v>
      </c>
      <c r="AP17" s="72"/>
      <c r="AQ17" s="70">
        <f>IF(Monitoring_new!AQ17="","",IF(Monitoring_new!AQ17=Monitoring_new!$H17,Monitoring_new!$R17,IF(Monitoring_new!AQ17=Monitoring_new!$J17,Monitoring_new!$S17,IF(Monitoring_new!AQ17=Monitoring_new!$L17,Monitoring_new!$T17,IF(Monitoring_new!AQ17=Monitoring_new!$N17,Monitoring_new!$U17,IF(Monitoring_new!AQ17=Monitoring_new!$P17,Monitoring_new!$V17,"ERROR"))))))</f>
        <v>4</v>
      </c>
      <c r="AR17" s="72"/>
      <c r="AS17" s="70">
        <f>IF(Monitoring_new!AS17="","",IF(Monitoring_new!AS17=Monitoring_new!$H17,Monitoring_new!$R17,IF(Monitoring_new!AS17=Monitoring_new!$J17,Monitoring_new!$S17,IF(Monitoring_new!AS17=Monitoring_new!$L17,Monitoring_new!$T17,IF(Monitoring_new!AS17=Monitoring_new!$N17,Monitoring_new!$U17,IF(Monitoring_new!AS17=Monitoring_new!$P17,Monitoring_new!$V17,"ERROR"))))))</f>
        <v>0</v>
      </c>
      <c r="AT17" s="72"/>
      <c r="AU17" s="70">
        <f>IF(Monitoring_new!AU17="","",IF(Monitoring_new!AU17=Monitoring_new!$H17,Monitoring_new!$R17,IF(Monitoring_new!AU17=Monitoring_new!$J17,Monitoring_new!$S17,IF(Monitoring_new!AU17=Monitoring_new!$L17,Monitoring_new!$T17,IF(Monitoring_new!AU17=Monitoring_new!$N17,Monitoring_new!$U17,IF(Monitoring_new!AU17=Monitoring_new!$P17,Monitoring_new!$V17,"ERROR"))))))</f>
        <v>4</v>
      </c>
      <c r="AV17" s="72"/>
      <c r="AW17" s="70">
        <f>IF(Monitoring_new!AW17="","",IF(Monitoring_new!AW17=Monitoring_new!$H17,Monitoring_new!$R17,IF(Monitoring_new!AW17=Monitoring_new!$J17,Monitoring_new!$S17,IF(Monitoring_new!AW17=Monitoring_new!$L17,Monitoring_new!$T17,IF(Monitoring_new!AW17=Monitoring_new!$N17,Monitoring_new!$U17,IF(Monitoring_new!AW17=Monitoring_new!$P17,Monitoring_new!$V17,"ERROR"))))))</f>
        <v>4</v>
      </c>
      <c r="AX17" s="72"/>
      <c r="AY17" s="70">
        <f>IF(Monitoring_new!AY17="","",IF(Monitoring_new!AY17=Monitoring_new!$H17,Monitoring_new!$R17,IF(Monitoring_new!AY17=Monitoring_new!$J17,Monitoring_new!$S17,IF(Monitoring_new!AY17=Monitoring_new!$L17,Monitoring_new!$T17,IF(Monitoring_new!AY17=Monitoring_new!$N17,Monitoring_new!$U17,IF(Monitoring_new!AY17=Monitoring_new!$P17,Monitoring_new!$V17,"ERROR"))))))</f>
        <v>0</v>
      </c>
      <c r="AZ17" s="72"/>
      <c r="BA17" s="70">
        <f>IF(Monitoring_new!BA17="","",IF(Monitoring_new!BA17=Monitoring_new!$H17,Monitoring_new!$R17,IF(Monitoring_new!BA17=Monitoring_new!$J17,Monitoring_new!$S17,IF(Monitoring_new!BA17=Monitoring_new!$L17,Monitoring_new!$T17,IF(Monitoring_new!BA17=Monitoring_new!$N17,Monitoring_new!$U17,IF(Monitoring_new!BA17=Monitoring_new!$P17,Monitoring_new!$V17,"ERROR"))))))</f>
        <v>4</v>
      </c>
      <c r="BB17" s="72"/>
      <c r="BC17" s="70">
        <f>IF(Monitoring_new!BC17="","",IF(Monitoring_new!BC17=Monitoring_new!$H17,Monitoring_new!$R17,IF(Monitoring_new!BC17=Monitoring_new!$J17,Monitoring_new!$S17,IF(Monitoring_new!BC17=Monitoring_new!$L17,Monitoring_new!$T17,IF(Monitoring_new!BC17=Monitoring_new!$N17,Monitoring_new!$U17,IF(Monitoring_new!BC17=Monitoring_new!$P17,Monitoring_new!$V17,"ERROR"))))))</f>
        <v>0</v>
      </c>
      <c r="BD17" s="72"/>
      <c r="BE17" s="70">
        <f>IF(Monitoring_new!BE17="","",IF(Monitoring_new!BE17=Monitoring_new!$H17,Monitoring_new!$R17,IF(Monitoring_new!BE17=Monitoring_new!$J17,Monitoring_new!$S17,IF(Monitoring_new!BE17=Monitoring_new!$L17,Monitoring_new!$T17,IF(Monitoring_new!BE17=Monitoring_new!$N17,Monitoring_new!$U17,IF(Monitoring_new!BE17=Monitoring_new!$P17,Monitoring_new!$V17,"ERROR"))))))</f>
        <v>0</v>
      </c>
      <c r="BF17" s="72"/>
      <c r="BG17" s="70">
        <f>IF(Monitoring_new!BG17="","",IF(Monitoring_new!BG17=Monitoring_new!$H17,Monitoring_new!$R17,IF(Monitoring_new!BG17=Monitoring_new!$J17,Monitoring_new!$S17,IF(Monitoring_new!BG17=Monitoring_new!$L17,Monitoring_new!$T17,IF(Monitoring_new!BG17=Monitoring_new!$N17,Monitoring_new!$U17,IF(Monitoring_new!BG17=Monitoring_new!$P17,Monitoring_new!$V17,"ERROR"))))))</f>
        <v>0</v>
      </c>
      <c r="BH17" s="72"/>
      <c r="BI17" s="70">
        <f>IF(Monitoring_new!BI17="","",IF(Monitoring_new!BI17=Monitoring_new!$H17,Monitoring_new!$R17,IF(Monitoring_new!BI17=Monitoring_new!$J17,Monitoring_new!$S17,IF(Monitoring_new!BI17=Monitoring_new!$L17,Monitoring_new!$T17,IF(Monitoring_new!BI17=Monitoring_new!$N17,Monitoring_new!$U17,IF(Monitoring_new!BI17=Monitoring_new!$P17,Monitoring_new!$V17,"ERROR"))))))</f>
        <v>4</v>
      </c>
      <c r="BJ17" s="72"/>
      <c r="BK17" s="70">
        <f>IF(Monitoring_new!BK17="","",IF(Monitoring_new!BK17=Monitoring_new!$H17,Monitoring_new!$R17,IF(Monitoring_new!BK17=Monitoring_new!$J17,Monitoring_new!$S17,IF(Monitoring_new!BK17=Monitoring_new!$L17,Monitoring_new!$T17,IF(Monitoring_new!BK17=Monitoring_new!$N17,Monitoring_new!$U17,IF(Monitoring_new!BK17=Monitoring_new!$P17,Monitoring_new!$V17,"ERROR"))))))</f>
        <v>0</v>
      </c>
      <c r="BL17" s="72"/>
      <c r="BM17" s="70">
        <f>IF(Monitoring_new!BM17="","",IF(Monitoring_new!BM17=Monitoring_new!$H17,Monitoring_new!$R17,IF(Monitoring_new!BM17=Monitoring_new!$J17,Monitoring_new!$S17,IF(Monitoring_new!BM17=Monitoring_new!$L17,Monitoring_new!$T17,IF(Monitoring_new!BM17=Monitoring_new!$N17,Monitoring_new!$U17,IF(Monitoring_new!BM17=Monitoring_new!$P17,Monitoring_new!$V17,"ERROR"))))))</f>
        <v>4</v>
      </c>
      <c r="BN17" s="72"/>
      <c r="BO17" s="70">
        <f>IF(Monitoring_new!BO17="","",IF(Monitoring_new!BO17=Monitoring_new!$H17,Monitoring_new!$R17,IF(Monitoring_new!BO17=Monitoring_new!$J17,Monitoring_new!$S17,IF(Monitoring_new!BO17=Monitoring_new!$L17,Monitoring_new!$T17,IF(Monitoring_new!BO17=Monitoring_new!$N17,Monitoring_new!$U17,IF(Monitoring_new!BO17=Monitoring_new!$P17,Monitoring_new!$V17,"ERROR"))))))</f>
        <v>0</v>
      </c>
      <c r="BP17" s="133"/>
      <c r="BQ17" s="70">
        <f>IF(Monitoring_new!BQ17="","",IF(Monitoring_new!BQ17=Monitoring_new!$H17,Monitoring_new!$R17,IF(Monitoring_new!BQ17=Monitoring_new!$J17,Monitoring_new!$S17,IF(Monitoring_new!BQ17=Monitoring_new!$L17,Monitoring_new!$T17,IF(Monitoring_new!BQ17=Monitoring_new!$N17,Monitoring_new!$U17,IF(Monitoring_new!BQ17=Monitoring_new!$P17,Monitoring_new!$V17,"ERROR"))))))</f>
        <v>0</v>
      </c>
      <c r="BR17" s="72"/>
      <c r="BS17" s="70">
        <f>IF(Monitoring_new!BS17="","",IF(Monitoring_new!BS17=Monitoring_new!$H17,Monitoring_new!$R17,IF(Monitoring_new!BS17=Monitoring_new!$J17,Monitoring_new!$S17,IF(Monitoring_new!BS17=Monitoring_new!$L17,Monitoring_new!$T17,IF(Monitoring_new!BS17=Monitoring_new!$N17,Monitoring_new!$U17,IF(Monitoring_new!BS17=Monitoring_new!$P17,Monitoring_new!$V17,"ERROR"))))))</f>
        <v>0</v>
      </c>
      <c r="BT17" s="72"/>
      <c r="BU17" s="70">
        <f>IF(Monitoring_new!BU17="","",IF(Monitoring_new!BU17=Monitoring_new!$H17,Monitoring_new!$R17,IF(Monitoring_new!BU17=Monitoring_new!$J17,Monitoring_new!$S17,IF(Monitoring_new!BU17=Monitoring_new!$L17,Monitoring_new!$T17,IF(Monitoring_new!BU17=Monitoring_new!$N17,Monitoring_new!$U17,IF(Monitoring_new!BU17=Monitoring_new!$P17,Monitoring_new!$V17,"ERROR"))))))</f>
        <v>0</v>
      </c>
      <c r="BV17" s="72"/>
      <c r="BW17" s="70">
        <f>IF(Monitoring_new!BW17="","",IF(Monitoring_new!BW17=Monitoring_new!$H17,Monitoring_new!$R17,IF(Monitoring_new!BW17=Monitoring_new!$J17,Monitoring_new!$S17,IF(Monitoring_new!BW17=Monitoring_new!$L17,Monitoring_new!$T17,IF(Monitoring_new!BW17=Monitoring_new!$N17,Monitoring_new!$U17,IF(Monitoring_new!BW17=Monitoring_new!$P17,Monitoring_new!$V17,"ERROR"))))))</f>
        <v>0</v>
      </c>
      <c r="BX17" s="72"/>
      <c r="BY17" s="70">
        <f>IF(Monitoring_new!BY17="","",IF(Monitoring_new!BY17=Monitoring_new!$H17,Monitoring_new!$R17,IF(Monitoring_new!BY17=Monitoring_new!$J17,Monitoring_new!$S17,IF(Monitoring_new!BY17=Monitoring_new!$L17,Monitoring_new!$T17,IF(Monitoring_new!BY17=Monitoring_new!$N17,Monitoring_new!$U17,IF(Monitoring_new!BY17=Monitoring_new!$P17,Monitoring_new!$V17,"ERROR"))))))</f>
        <v>0</v>
      </c>
      <c r="BZ17" s="72"/>
      <c r="CA17" s="70">
        <f>IF(Monitoring_new!CA17="","",IF(Monitoring_new!CA17=Monitoring_new!$H17,Monitoring_new!$R17,IF(Monitoring_new!CA17=Monitoring_new!$J17,Monitoring_new!$S17,IF(Monitoring_new!CA17=Monitoring_new!$L17,Monitoring_new!$T17,IF(Monitoring_new!CA17=Monitoring_new!$N17,Monitoring_new!$U17,IF(Monitoring_new!CA17=Monitoring_new!$P17,Monitoring_new!$V17,"ERROR"))))))</f>
        <v>4</v>
      </c>
      <c r="CB17" s="72"/>
      <c r="CC17" s="70">
        <f>IF(Monitoring_new!CC17="","",IF(Monitoring_new!CC17=Monitoring_new!$H17,Monitoring_new!$R17,IF(Monitoring_new!CC17=Monitoring_new!$J17,Monitoring_new!$S17,IF(Monitoring_new!CC17=Monitoring_new!$L17,Monitoring_new!$T17,IF(Monitoring_new!CC17=Monitoring_new!$N17,Monitoring_new!$U17,IF(Monitoring_new!CC17=Monitoring_new!$P17,Monitoring_new!$V17,"ERROR"))))))</f>
        <v>0</v>
      </c>
      <c r="CD17" s="69"/>
      <c r="CE17" s="70">
        <f>IF(Monitoring_new!CE17="","",IF(Monitoring_new!CE17=Monitoring_new!$H17,Monitoring_new!$R17,IF(Monitoring_new!CE17=Monitoring_new!$J17,Monitoring_new!$S17,IF(Monitoring_new!CE17=Monitoring_new!$L17,Monitoring_new!$T17,IF(Monitoring_new!CE17=Monitoring_new!$N17,Monitoring_new!$U17,IF(Monitoring_new!CE17=Monitoring_new!$P17,Monitoring_new!$V17,"ERROR"))))))</f>
        <v>0</v>
      </c>
      <c r="CF17" s="132"/>
      <c r="CG17" s="70">
        <f>IF(Monitoring_new!CG17="","",IF(Monitoring_new!CG17=Monitoring_new!$H17,Monitoring_new!$R17,IF(Monitoring_new!CG17=Monitoring_new!$J17,Monitoring_new!$S17,IF(Monitoring_new!CG17=Monitoring_new!$L17,Monitoring_new!$T17,IF(Monitoring_new!CG17=Monitoring_new!$N17,Monitoring_new!$U17,IF(Monitoring_new!CG17=Monitoring_new!$P17,Monitoring_new!$V17,"ERROR"))))))</f>
        <v>0</v>
      </c>
      <c r="CH17" s="72"/>
      <c r="CI17" s="70">
        <f>IF(Monitoring_new!CI17="","",IF(Monitoring_new!CI17=Monitoring_new!$H17,Monitoring_new!$R17,IF(Monitoring_new!CI17=Monitoring_new!$J17,Monitoring_new!$S17,IF(Monitoring_new!CI17=Monitoring_new!$L17,Monitoring_new!$T17,IF(Monitoring_new!CI17=Monitoring_new!$N17,Monitoring_new!$U17,IF(Monitoring_new!CI17=Monitoring_new!$P17,Monitoring_new!$V17,"ERROR"))))))</f>
        <v>0</v>
      </c>
      <c r="CJ17" s="72"/>
      <c r="CK17" s="70">
        <f>IF(Monitoring_new!CK17="","",IF(Monitoring_new!CK17=Monitoring_new!$H17,Monitoring_new!$R17,IF(Monitoring_new!CK17=Monitoring_new!$J17,Monitoring_new!$S17,IF(Monitoring_new!CK17=Monitoring_new!$L17,Monitoring_new!$T17,IF(Monitoring_new!CK17=Monitoring_new!$N17,Monitoring_new!$U17,IF(Monitoring_new!CK17=Monitoring_new!$P17,Monitoring_new!$V17,"ERROR"))))))</f>
        <v>4</v>
      </c>
      <c r="CL17" s="72"/>
      <c r="CM17" s="70">
        <f>IF(Monitoring_new!CM17="","",IF(Monitoring_new!CM17=Monitoring_new!$H17,Monitoring_new!$R17,IF(Monitoring_new!CM17=Monitoring_new!$J17,Monitoring_new!$S17,IF(Monitoring_new!CM17=Monitoring_new!$L17,Monitoring_new!$T17,IF(Monitoring_new!CM17=Monitoring_new!$N17,Monitoring_new!$U17,IF(Monitoring_new!CM17=Monitoring_new!$P17,Monitoring_new!$V17,"ERROR"))))))</f>
        <v>0</v>
      </c>
      <c r="CN17" s="72"/>
      <c r="CO17" s="70">
        <f>IF(Monitoring_new!CO17="","",IF(Monitoring_new!CO17=Monitoring_new!$H17,Monitoring_new!$R17,IF(Monitoring_new!CO17=Monitoring_new!$J17,Monitoring_new!$S17,IF(Monitoring_new!CO17=Monitoring_new!$L17,Monitoring_new!$T17,IF(Monitoring_new!CO17=Monitoring_new!$N17,Monitoring_new!$U17,IF(Monitoring_new!CO17=Monitoring_new!$P17,Monitoring_new!$V17,"ERROR"))))))</f>
        <v>4</v>
      </c>
      <c r="CP17" s="72"/>
      <c r="CQ17" s="70">
        <f>IF(Monitoring_new!CQ17="","",IF(Monitoring_new!CQ17=Monitoring_new!$H17,Monitoring_new!$R17,IF(Monitoring_new!CQ17=Monitoring_new!$J17,Monitoring_new!$S17,IF(Monitoring_new!CQ17=Monitoring_new!$L17,Monitoring_new!$T17,IF(Monitoring_new!CQ17=Monitoring_new!$N17,Monitoring_new!$U17,IF(Monitoring_new!CQ17=Monitoring_new!$P17,Monitoring_new!$V17,"ERROR"))))))</f>
        <v>0</v>
      </c>
      <c r="CR17" s="72"/>
      <c r="CS17" s="70">
        <f>IF(Monitoring_new!CS17="","",IF(Monitoring_new!CS17=Monitoring_new!$H17,Monitoring_new!$R17,IF(Monitoring_new!CS17=Monitoring_new!$J17,Monitoring_new!$S17,IF(Monitoring_new!CS17=Monitoring_new!$L17,Monitoring_new!$T17,IF(Monitoring_new!CS17=Monitoring_new!$N17,Monitoring_new!$U17,IF(Monitoring_new!CS17=Monitoring_new!$P17,Monitoring_new!$V17,"ERROR"))))))</f>
        <v>4</v>
      </c>
      <c r="CT17" s="72"/>
      <c r="CU17" s="70">
        <f>IF(Monitoring_new!CU17="","",IF(Monitoring_new!CU17=Monitoring_new!$H17,Monitoring_new!$R17,IF(Monitoring_new!CU17=Monitoring_new!$J17,Monitoring_new!$S17,IF(Monitoring_new!CU17=Monitoring_new!$L17,Monitoring_new!$T17,IF(Monitoring_new!CU17=Monitoring_new!$N17,Monitoring_new!$U17,IF(Monitoring_new!CU17=Monitoring_new!$P17,Monitoring_new!$V17,"ERROR"))))))</f>
        <v>0</v>
      </c>
      <c r="CV17" s="72"/>
      <c r="CW17" s="70">
        <f>IF(Monitoring_new!CW17="","",IF(Monitoring_new!CW17=Monitoring_new!$H17,Monitoring_new!$R17,IF(Monitoring_new!CW17=Monitoring_new!$J17,Monitoring_new!$S17,IF(Monitoring_new!CW17=Monitoring_new!$L17,Monitoring_new!$T17,IF(Monitoring_new!CW17=Monitoring_new!$N17,Monitoring_new!$U17,IF(Monitoring_new!CW17=Monitoring_new!$P17,Monitoring_new!$V17,"ERROR"))))))</f>
        <v>4</v>
      </c>
      <c r="CX17" s="72"/>
      <c r="CY17" s="70">
        <f>IF(Monitoring_new!CY17="","",IF(Monitoring_new!CY17=Monitoring_new!$H17,Monitoring_new!$R17,IF(Monitoring_new!CY17=Monitoring_new!$J17,Monitoring_new!$S17,IF(Monitoring_new!CY17=Monitoring_new!$L17,Monitoring_new!$T17,IF(Monitoring_new!CY17=Monitoring_new!$N17,Monitoring_new!$U17,IF(Monitoring_new!CY17=Monitoring_new!$P17,Monitoring_new!$V17,"ERROR"))))))</f>
        <v>4</v>
      </c>
      <c r="CZ17" s="72"/>
      <c r="DA17" s="70">
        <f>IF(Monitoring_new!DA17="","",IF(Monitoring_new!DA17=Monitoring_new!$H17,Monitoring_new!$R17,IF(Monitoring_new!DA17=Monitoring_new!$J17,Monitoring_new!$S17,IF(Monitoring_new!DA17=Monitoring_new!$L17,Monitoring_new!$T17,IF(Monitoring_new!DA17=Monitoring_new!$N17,Monitoring_new!$U17,IF(Monitoring_new!DA17=Monitoring_new!$P17,Monitoring_new!$V17,"ERROR"))))))</f>
        <v>0</v>
      </c>
      <c r="DB17" s="72"/>
      <c r="DC17" s="70">
        <f>IF(Monitoring_new!DC17="","",IF(Monitoring_new!DC17=Monitoring_new!$H17,Monitoring_new!$R17,IF(Monitoring_new!DC17=Monitoring_new!$J17,Monitoring_new!$S17,IF(Monitoring_new!DC17=Monitoring_new!$L17,Monitoring_new!$T17,IF(Monitoring_new!DC17=Monitoring_new!$N17,Monitoring_new!$U17,IF(Monitoring_new!DC17=Monitoring_new!$P17,Monitoring_new!$V17,"ERROR"))))))</f>
        <v>4</v>
      </c>
      <c r="DD17" s="72"/>
      <c r="DE17" s="70">
        <f>IF(Monitoring_new!DE17="","",IF(Monitoring_new!DE17=Monitoring_new!$H17,Monitoring_new!$R17,IF(Monitoring_new!DE17=Monitoring_new!$J17,Monitoring_new!$S17,IF(Monitoring_new!DE17=Monitoring_new!$L17,Monitoring_new!$T17,IF(Monitoring_new!DE17=Monitoring_new!$N17,Monitoring_new!$U17,IF(Monitoring_new!DE17=Monitoring_new!$P17,Monitoring_new!$V17,"ERROR"))))))</f>
        <v>0</v>
      </c>
      <c r="DF17" s="72"/>
      <c r="DG17" s="70">
        <f>IF(Monitoring_new!DG17="","",IF(Monitoring_new!DG17=Monitoring_new!$H17,Monitoring_new!$R17,IF(Monitoring_new!DG17=Monitoring_new!$J17,Monitoring_new!$S17,IF(Monitoring_new!DG17=Monitoring_new!$L17,Monitoring_new!$T17,IF(Monitoring_new!DG17=Monitoring_new!$N17,Monitoring_new!$U17,IF(Monitoring_new!DG17=Monitoring_new!$P17,Monitoring_new!$V17,"ERROR"))))))</f>
        <v>0</v>
      </c>
      <c r="DH17" s="72"/>
      <c r="DI17" s="70">
        <f>IF(Monitoring_new!DI17="","",IF(Monitoring_new!DI17=Monitoring_new!$H17,Monitoring_new!$R17,IF(Monitoring_new!DI17=Monitoring_new!$J17,Monitoring_new!$S17,IF(Monitoring_new!DI17=Monitoring_new!$L17,Monitoring_new!$T17,IF(Monitoring_new!DI17=Monitoring_new!$N17,Monitoring_new!$U17,IF(Monitoring_new!DI17=Monitoring_new!$P17,Monitoring_new!$V17,"ERROR"))))))</f>
        <v>0</v>
      </c>
      <c r="DJ17" s="72"/>
      <c r="DK17" s="70">
        <f>IF(Monitoring_new!DK17="","",IF(Monitoring_new!DK17=Monitoring_new!$H17,Monitoring_new!$R17,IF(Monitoring_new!DK17=Monitoring_new!$J17,Monitoring_new!$S17,IF(Monitoring_new!DK17=Monitoring_new!$L17,Monitoring_new!$T17,IF(Monitoring_new!DK17=Monitoring_new!$N17,Monitoring_new!$U17,IF(Monitoring_new!DK17=Monitoring_new!$P17,Monitoring_new!$V17,"ERROR"))))))</f>
        <v>0</v>
      </c>
      <c r="DL17" s="72"/>
      <c r="DM17" s="70">
        <f>IF(Monitoring_new!DM17="","",IF(Monitoring_new!DM17=Monitoring_new!$H17,Monitoring_new!$R17,IF(Monitoring_new!DM17=Monitoring_new!$J17,Monitoring_new!$S17,IF(Monitoring_new!DM17=Monitoring_new!$L17,Monitoring_new!$T17,IF(Monitoring_new!DM17=Monitoring_new!$N17,Monitoring_new!$U17,IF(Monitoring_new!DM17=Monitoring_new!$P17,Monitoring_new!$V17,"ERROR"))))))</f>
        <v>0</v>
      </c>
      <c r="DN17" s="72"/>
      <c r="DO17" s="70">
        <f>IF(Monitoring_new!DO17="","",IF(Monitoring_new!DO17=Monitoring_new!$H17,Monitoring_new!$R17,IF(Monitoring_new!DO17=Monitoring_new!$J17,Monitoring_new!$S17,IF(Monitoring_new!DO17=Monitoring_new!$L17,Monitoring_new!$T17,IF(Monitoring_new!DO17=Monitoring_new!$N17,Monitoring_new!$U17,IF(Monitoring_new!DO17=Monitoring_new!$P17,Monitoring_new!$V17,"ERROR"))))))</f>
        <v>0</v>
      </c>
      <c r="DP17" s="72"/>
      <c r="DQ17" s="70">
        <f>IF(Monitoring_new!DQ17="","",IF(Monitoring_new!DQ17=Monitoring_new!$H17,Monitoring_new!$R17,IF(Monitoring_new!DQ17=Monitoring_new!$J17,Monitoring_new!$S17,IF(Monitoring_new!DQ17=Monitoring_new!$L17,Monitoring_new!$T17,IF(Monitoring_new!DQ17=Monitoring_new!$N17,Monitoring_new!$U17,IF(Monitoring_new!DQ17=Monitoring_new!$P17,Monitoring_new!$V17,"ERROR"))))))</f>
        <v>0</v>
      </c>
      <c r="DR17" s="72"/>
      <c r="DS17" s="70">
        <f>IF(Monitoring_new!DS17="","",IF(Monitoring_new!DS17=Monitoring_new!$H17,Monitoring_new!$R17,IF(Monitoring_new!DS17=Monitoring_new!$J17,Monitoring_new!$S17,IF(Monitoring_new!DS17=Monitoring_new!$L17,Monitoring_new!$T17,IF(Monitoring_new!DS17=Monitoring_new!$N17,Monitoring_new!$U17,IF(Monitoring_new!DS17=Monitoring_new!$P17,Monitoring_new!$V17,"ERROR"))))))</f>
        <v>0</v>
      </c>
      <c r="DT17" s="72"/>
      <c r="DU17" s="70">
        <f>IF(Monitoring_new!DU17="","",IF(Monitoring_new!DU17=Monitoring_new!$H17,Monitoring_new!$R17,IF(Monitoring_new!DU17=Monitoring_new!$J17,Monitoring_new!$S17,IF(Monitoring_new!DU17=Monitoring_new!$L17,Monitoring_new!$T17,IF(Monitoring_new!DU17=Monitoring_new!$N17,Monitoring_new!$U17,IF(Monitoring_new!DU17=Monitoring_new!$P17,Monitoring_new!$V17,"ERROR"))))))</f>
        <v>0</v>
      </c>
      <c r="DV17" s="72"/>
      <c r="DW17" s="70">
        <f>IF(Monitoring_new!DW17="","",IF(Monitoring_new!DW17=Monitoring_new!$H17,Monitoring_new!$R17,IF(Monitoring_new!DW17=Monitoring_new!$J17,Monitoring_new!$S17,IF(Monitoring_new!DW17=Monitoring_new!$L17,Monitoring_new!$T17,IF(Monitoring_new!DW17=Monitoring_new!$N17,Monitoring_new!$U17,IF(Monitoring_new!DW17=Monitoring_new!$P17,Monitoring_new!$V17,"ERROR"))))))</f>
        <v>4</v>
      </c>
      <c r="DX17" s="72"/>
      <c r="DY17" s="70">
        <f>IF(Monitoring_new!DY17="","",IF(Monitoring_new!DY17=Monitoring_new!$H17,Monitoring_new!$R17,IF(Monitoring_new!DY17=Monitoring_new!$J17,Monitoring_new!$S17,IF(Monitoring_new!DY17=Monitoring_new!$L17,Monitoring_new!$T17,IF(Monitoring_new!DY17=Monitoring_new!$N17,Monitoring_new!$U17,IF(Monitoring_new!DY17=Monitoring_new!$P17,Monitoring_new!$V17,"ERROR"))))))</f>
        <v>0</v>
      </c>
      <c r="DZ17" s="72"/>
      <c r="EA17" s="70">
        <f>IF(Monitoring_new!EA17="","",IF(Monitoring_new!EA17=Monitoring_new!$H17,Monitoring_new!$R17,IF(Monitoring_new!EA17=Monitoring_new!$J17,Monitoring_new!$S17,IF(Monitoring_new!EA17=Monitoring_new!$L17,Monitoring_new!$T17,IF(Monitoring_new!EA17=Monitoring_new!$N17,Monitoring_new!$U17,IF(Monitoring_new!EA17=Monitoring_new!$P17,Monitoring_new!$V17,"ERROR"))))))</f>
        <v>0</v>
      </c>
      <c r="EB17" s="72"/>
      <c r="EC17" s="70">
        <f>IF(Monitoring_new!EC17="","",IF(Monitoring_new!EC17=Monitoring_new!$H17,Monitoring_new!$R17,IF(Monitoring_new!EC17=Monitoring_new!$J17,Monitoring_new!$S17,IF(Monitoring_new!EC17=Monitoring_new!$L17,Monitoring_new!$T17,IF(Monitoring_new!EC17=Monitoring_new!$N17,Monitoring_new!$U17,IF(Monitoring_new!EC17=Monitoring_new!$P17,Monitoring_new!$V17,"ERROR"))))))</f>
        <v>0</v>
      </c>
      <c r="ED17" s="72"/>
      <c r="EE17" s="70">
        <f>IF(Monitoring_new!EE17="","",IF(Monitoring_new!EE17=Monitoring_new!$H17,Monitoring_new!$R17,IF(Monitoring_new!EE17=Monitoring_new!$J17,Monitoring_new!$S17,IF(Monitoring_new!EE17=Monitoring_new!$L17,Monitoring_new!$T17,IF(Monitoring_new!EE17=Monitoring_new!$N17,Monitoring_new!$U17,IF(Monitoring_new!EE17=Monitoring_new!$P17,Monitoring_new!$V17,"ERROR"))))))</f>
        <v>4</v>
      </c>
      <c r="EF17" s="72"/>
      <c r="EG17" s="70">
        <f>IF(Monitoring_new!EG17="","",IF(Monitoring_new!EG17=Monitoring_new!$H17,Monitoring_new!$R17,IF(Monitoring_new!EG17=Monitoring_new!$J17,Monitoring_new!$S17,IF(Monitoring_new!EG17=Monitoring_new!$L17,Monitoring_new!$T17,IF(Monitoring_new!EG17=Monitoring_new!$N17,Monitoring_new!$U17,IF(Monitoring_new!EG17=Monitoring_new!$P17,Monitoring_new!$V17,"ERROR"))))))</f>
        <v>4</v>
      </c>
      <c r="EH17" s="72"/>
      <c r="EI17" s="70">
        <f>IF(Monitoring_new!EI17="","",IF(Monitoring_new!EI17=Monitoring_new!$H17,Monitoring_new!$R17,IF(Monitoring_new!EI17=Monitoring_new!$J17,Monitoring_new!$S17,IF(Monitoring_new!EI17=Monitoring_new!$L17,Monitoring_new!$T17,IF(Monitoring_new!EI17=Monitoring_new!$N17,Monitoring_new!$U17,IF(Monitoring_new!EI17=Monitoring_new!$P17,Monitoring_new!$V17,"ERROR"))))))</f>
        <v>0</v>
      </c>
      <c r="EJ17" s="72"/>
      <c r="EK17" s="70">
        <f>IF(Monitoring_new!EK17="","",IF(Monitoring_new!EK17=Monitoring_new!$H17,Monitoring_new!$R17,IF(Monitoring_new!EK17=Monitoring_new!$J17,Monitoring_new!$S17,IF(Monitoring_new!EK17=Monitoring_new!$L17,Monitoring_new!$T17,IF(Monitoring_new!EK17=Monitoring_new!$N17,Monitoring_new!$U17,IF(Monitoring_new!EK17=Monitoring_new!$P17,Monitoring_new!$V17,"ERROR"))))))</f>
        <v>4</v>
      </c>
      <c r="EL17" s="72"/>
      <c r="EM17" s="70">
        <f>IF(Monitoring_new!EM17="","",IF(Monitoring_new!EM17=Monitoring_new!$H17,Monitoring_new!$R17,IF(Monitoring_new!EM17=Monitoring_new!$J17,Monitoring_new!$S17,IF(Monitoring_new!EM17=Monitoring_new!$L17,Monitoring_new!$T17,IF(Monitoring_new!EM17=Monitoring_new!$N17,Monitoring_new!$U17,IF(Monitoring_new!EM17=Monitoring_new!$P17,Monitoring_new!$V17,"ERROR"))))))</f>
        <v>0</v>
      </c>
      <c r="EN17" s="72"/>
      <c r="EO17" s="70">
        <f>IF(Monitoring_new!EO17="","",IF(Monitoring_new!EO17=Monitoring_new!$H17,Monitoring_new!$R17,IF(Monitoring_new!EO17=Monitoring_new!$J17,Monitoring_new!$S17,IF(Monitoring_new!EO17=Monitoring_new!$L17,Monitoring_new!$T17,IF(Monitoring_new!EO17=Monitoring_new!$N17,Monitoring_new!$U17,IF(Monitoring_new!EO17=Monitoring_new!$P17,Monitoring_new!$V17,"ERROR"))))))</f>
        <v>0</v>
      </c>
      <c r="EP17" s="72"/>
      <c r="EQ17" s="70">
        <f>IF(Monitoring_new!EQ17="","",IF(Monitoring_new!EQ17=Monitoring_new!$H17,Monitoring_new!$R17,IF(Monitoring_new!EQ17=Monitoring_new!$J17,Monitoring_new!$S17,IF(Monitoring_new!EQ17=Monitoring_new!$L17,Monitoring_new!$T17,IF(Monitoring_new!EQ17=Monitoring_new!$N17,Monitoring_new!$U17,IF(Monitoring_new!EQ17=Monitoring_new!$P17,Monitoring_new!$V17,"ERROR"))))))</f>
        <v>4</v>
      </c>
      <c r="ER17" s="72"/>
      <c r="ES17" s="70">
        <f>IF(Monitoring_new!ES17="","",IF(Monitoring_new!ES17=Monitoring_new!$H17,Monitoring_new!$R17,IF(Monitoring_new!ES17=Monitoring_new!$J17,Monitoring_new!$S17,IF(Monitoring_new!ES17=Monitoring_new!$L17,Monitoring_new!$T17,IF(Monitoring_new!ES17=Monitoring_new!$N17,Monitoring_new!$U17,IF(Monitoring_new!ES17=Monitoring_new!$P17,Monitoring_new!$V17,"ERROR"))))))</f>
        <v>0</v>
      </c>
      <c r="ET17" s="72"/>
      <c r="EU17" s="70">
        <f>IF(Monitoring_new!EU17="","",IF(Monitoring_new!EU17=Monitoring_new!$H17,Monitoring_new!$R17,IF(Monitoring_new!EU17=Monitoring_new!$J17,Monitoring_new!$S17,IF(Monitoring_new!EU17=Monitoring_new!$L17,Monitoring_new!$T17,IF(Monitoring_new!EU17=Monitoring_new!$N17,Monitoring_new!$U17,IF(Monitoring_new!EU17=Monitoring_new!$P17,Monitoring_new!$V17,"ERROR"))))))</f>
        <v>4</v>
      </c>
      <c r="EV17" s="72"/>
      <c r="EW17" s="70">
        <f>IF(Monitoring_new!EW17="","",IF(Monitoring_new!EW17=Monitoring_new!$H17,Monitoring_new!$R17,IF(Monitoring_new!EW17=Monitoring_new!$J17,Monitoring_new!$S17,IF(Monitoring_new!EW17=Monitoring_new!$L17,Monitoring_new!$T17,IF(Monitoring_new!EW17=Monitoring_new!$N17,Monitoring_new!$U17,IF(Monitoring_new!EW17=Monitoring_new!$P17,Monitoring_new!$V17,"ERROR"))))))</f>
        <v>0</v>
      </c>
      <c r="EX17" s="72"/>
      <c r="EY17" s="70">
        <f>IF(Monitoring_new!EY17="","",IF(Monitoring_new!EY17=Monitoring_new!$H17,Monitoring_new!$R17,IF(Monitoring_new!EY17=Monitoring_new!$J17,Monitoring_new!$S17,IF(Monitoring_new!EY17=Monitoring_new!$L17,Monitoring_new!$T17,IF(Monitoring_new!EY17=Monitoring_new!$N17,Monitoring_new!$U17,IF(Monitoring_new!EY17=Monitoring_new!$P17,Monitoring_new!$V17,"ERROR"))))))</f>
        <v>4</v>
      </c>
      <c r="EZ17" s="72"/>
      <c r="FA17" s="72"/>
      <c r="FB17" s="70" t="str">
        <f>IF(Monitoring_new!FB17="","",IF(Monitoring_new!FB17=Monitoring_new!$H17,Monitoring_new!$R17,IF(Monitoring_new!FB17=Monitoring_new!$J17,Monitoring_new!$S17,IF(Monitoring_new!FB17=Monitoring_new!$L17,Monitoring_new!$T17,IF(Monitoring_new!FB17=Monitoring_new!$N17,Monitoring_new!$U17,IF(Monitoring_new!FB17=Monitoring_new!$P17,Monitoring_new!$V17,"ERROR"))))))</f>
        <v/>
      </c>
      <c r="FC17" s="72"/>
      <c r="FD17" s="70" t="str">
        <f>IF(Monitoring_new!FD17="","",IF(Monitoring_new!FD17=Monitoring_new!$H17,Monitoring_new!$R17,IF(Monitoring_new!FD17=Monitoring_new!$J17,Monitoring_new!$S17,IF(Monitoring_new!FD17=Monitoring_new!$L17,Monitoring_new!$T17,IF(Monitoring_new!FD17=Monitoring_new!$N17,Monitoring_new!$U17,IF(Monitoring_new!FD17=Monitoring_new!$P17,Monitoring_new!$V17,"ERROR"))))))</f>
        <v/>
      </c>
      <c r="FE17" s="72"/>
      <c r="FF17" s="70" t="str">
        <f>IF(Monitoring_new!FF17="","",IF(Monitoring_new!FF17=Monitoring_new!$H17,Monitoring_new!$R17,IF(Monitoring_new!FF17=Monitoring_new!$J17,Monitoring_new!$S17,IF(Monitoring_new!FF17=Monitoring_new!$L17,Monitoring_new!$T17,IF(Monitoring_new!FF17=Monitoring_new!$N17,Monitoring_new!$U17,IF(Monitoring_new!FF17=Monitoring_new!$P17,Monitoring_new!$V17,"ERROR"))))))</f>
        <v/>
      </c>
      <c r="FG17" s="72"/>
    </row>
    <row r="18" spans="1:163" ht="50.1" customHeight="1" x14ac:dyDescent="0.3">
      <c r="A18" s="12" t="s">
        <v>42</v>
      </c>
      <c r="B18" s="20" t="s">
        <v>83</v>
      </c>
      <c r="C18" s="161" t="str">
        <f>VLOOKUP(A18,Quest_eng_2018!A:C,3,FALSE)</f>
        <v>Are the annual public procurement plans (intention announcements) made public?</v>
      </c>
      <c r="D18" s="161" t="s">
        <v>320</v>
      </c>
      <c r="E18" s="3" t="s">
        <v>130</v>
      </c>
      <c r="F18" s="3" t="s">
        <v>131</v>
      </c>
      <c r="G18" s="7">
        <v>1</v>
      </c>
      <c r="H18" s="3" t="s">
        <v>21</v>
      </c>
      <c r="I18" s="3" t="s">
        <v>22</v>
      </c>
      <c r="J18" s="3" t="s">
        <v>23</v>
      </c>
      <c r="K18" s="3" t="s">
        <v>24</v>
      </c>
      <c r="L18" s="3" t="s">
        <v>25</v>
      </c>
      <c r="M18" s="3" t="s">
        <v>26</v>
      </c>
      <c r="N18" s="3" t="s">
        <v>255</v>
      </c>
      <c r="O18" s="3" t="s">
        <v>255</v>
      </c>
      <c r="P18" s="3" t="s">
        <v>414</v>
      </c>
      <c r="Q18" s="3" t="s">
        <v>414</v>
      </c>
      <c r="R18" s="7">
        <v>1</v>
      </c>
      <c r="S18" s="3">
        <v>0</v>
      </c>
      <c r="T18" s="7">
        <f t="shared" si="0"/>
        <v>0.5</v>
      </c>
      <c r="U18" s="3" t="s">
        <v>255</v>
      </c>
      <c r="V18" s="3" t="s">
        <v>414</v>
      </c>
      <c r="W18" s="70">
        <f>IF(Monitoring_new!W18="","",IF(Monitoring_new!W18=Monitoring_new!$H18,Monitoring_new!$R18,IF(Monitoring_new!W18=Monitoring_new!$J18,Monitoring_new!$S18,IF(Monitoring_new!W18=Monitoring_new!$L18,Monitoring_new!$T18,IF(Monitoring_new!W18=Monitoring_new!$N18,Monitoring_new!$U18,IF(Monitoring_new!W18=Monitoring_new!$P18,Monitoring_new!$V18,"ERROR"))))))</f>
        <v>0</v>
      </c>
      <c r="X18" s="39"/>
      <c r="Y18" s="70">
        <f>IF(Monitoring_new!Y18="","",IF(Monitoring_new!Y18=Monitoring_new!$H18,Monitoring_new!$R18,IF(Monitoring_new!Y18=Monitoring_new!$J18,Monitoring_new!$S18,IF(Monitoring_new!Y18=Monitoring_new!$L18,Monitoring_new!$T18,IF(Monitoring_new!Y18=Monitoring_new!$N18,Monitoring_new!$U18,IF(Monitoring_new!Y18=Monitoring_new!$P18,Monitoring_new!$V18,"ERROR"))))))</f>
        <v>0</v>
      </c>
      <c r="Z18" s="134"/>
      <c r="AA18" s="70">
        <f>IF(Monitoring_new!AA18="","",IF(Monitoring_new!AA18=Monitoring_new!$H18,Monitoring_new!$R18,IF(Monitoring_new!AA18=Monitoring_new!$J18,Monitoring_new!$S18,IF(Monitoring_new!AA18=Monitoring_new!$L18,Monitoring_new!$T18,IF(Monitoring_new!AA18=Monitoring_new!$N18,Monitoring_new!$U18,IF(Monitoring_new!AA18=Monitoring_new!$P18,Monitoring_new!$V18,"ERROR"))))))</f>
        <v>1</v>
      </c>
      <c r="AB18" s="66"/>
      <c r="AC18" s="70">
        <f>IF(Monitoring_new!AC18="","",IF(Monitoring_new!AC18=Monitoring_new!$H18,Monitoring_new!$R18,IF(Monitoring_new!AC18=Monitoring_new!$J18,Monitoring_new!$S18,IF(Monitoring_new!AC18=Monitoring_new!$L18,Monitoring_new!$T18,IF(Monitoring_new!AC18=Monitoring_new!$N18,Monitoring_new!$U18,IF(Monitoring_new!AC18=Monitoring_new!$P18,Monitoring_new!$V18,"ERROR"))))))</f>
        <v>0</v>
      </c>
      <c r="AD18" s="79"/>
      <c r="AE18" s="70">
        <f>IF(Monitoring_new!AE18="","",IF(Monitoring_new!AE18=Monitoring_new!$H18,Monitoring_new!$R18,IF(Monitoring_new!AE18=Monitoring_new!$J18,Monitoring_new!$S18,IF(Monitoring_new!AE18=Monitoring_new!$L18,Monitoring_new!$T18,IF(Monitoring_new!AE18=Monitoring_new!$N18,Monitoring_new!$U18,IF(Monitoring_new!AE18=Monitoring_new!$P18,Monitoring_new!$V18,"ERROR"))))))</f>
        <v>0</v>
      </c>
      <c r="AF18" s="79"/>
      <c r="AG18" s="70">
        <f>IF(Monitoring_new!AG18="","",IF(Monitoring_new!AG18=Monitoring_new!$H18,Monitoring_new!$R18,IF(Monitoring_new!AG18=Monitoring_new!$J18,Monitoring_new!$S18,IF(Monitoring_new!AG18=Monitoring_new!$L18,Monitoring_new!$T18,IF(Monitoring_new!AG18=Monitoring_new!$N18,Monitoring_new!$U18,IF(Monitoring_new!AG18=Monitoring_new!$P18,Monitoring_new!$V18,"ERROR"))))))</f>
        <v>0</v>
      </c>
      <c r="AH18" s="79"/>
      <c r="AI18" s="70">
        <f>IF(Monitoring_new!AI18="","",IF(Monitoring_new!AI18=Monitoring_new!$H18,Monitoring_new!$R18,IF(Monitoring_new!AI18=Monitoring_new!$J18,Monitoring_new!$S18,IF(Monitoring_new!AI18=Monitoring_new!$L18,Monitoring_new!$T18,IF(Monitoring_new!AI18=Monitoring_new!$N18,Monitoring_new!$U18,IF(Monitoring_new!AI18=Monitoring_new!$P18,Monitoring_new!$V18,"ERROR"))))))</f>
        <v>0</v>
      </c>
      <c r="AJ18" s="103"/>
      <c r="AK18" s="70">
        <f>IF(Monitoring_new!AK18="","",IF(Monitoring_new!AK18=Monitoring_new!$H18,Monitoring_new!$R18,IF(Monitoring_new!AK18=Monitoring_new!$J18,Monitoring_new!$S18,IF(Monitoring_new!AK18=Monitoring_new!$L18,Monitoring_new!$T18,IF(Monitoring_new!AK18=Monitoring_new!$N18,Monitoring_new!$U18,IF(Monitoring_new!AK18=Monitoring_new!$P18,Monitoring_new!$V18,"ERROR"))))))</f>
        <v>0</v>
      </c>
      <c r="AL18" s="80"/>
      <c r="AM18" s="70">
        <f>IF(Monitoring_new!AM18="","",IF(Monitoring_new!AM18=Monitoring_new!$H18,Monitoring_new!$R18,IF(Monitoring_new!AM18=Monitoring_new!$J18,Monitoring_new!$S18,IF(Monitoring_new!AM18=Monitoring_new!$L18,Monitoring_new!$T18,IF(Monitoring_new!AM18=Monitoring_new!$N18,Monitoring_new!$U18,IF(Monitoring_new!AM18=Monitoring_new!$P18,Monitoring_new!$V18,"ERROR"))))))</f>
        <v>1</v>
      </c>
      <c r="AN18" s="79"/>
      <c r="AO18" s="70">
        <f>IF(Monitoring_new!AO18="","",IF(Monitoring_new!AO18=Monitoring_new!$H18,Monitoring_new!$R18,IF(Monitoring_new!AO18=Monitoring_new!$J18,Monitoring_new!$S18,IF(Monitoring_new!AO18=Monitoring_new!$L18,Monitoring_new!$T18,IF(Monitoring_new!AO18=Monitoring_new!$N18,Monitoring_new!$U18,IF(Monitoring_new!AO18=Monitoring_new!$P18,Monitoring_new!$V18,"ERROR"))))))</f>
        <v>1</v>
      </c>
      <c r="AP18" s="79"/>
      <c r="AQ18" s="70">
        <f>IF(Monitoring_new!AQ18="","",IF(Monitoring_new!AQ18=Monitoring_new!$H18,Monitoring_new!$R18,IF(Monitoring_new!AQ18=Monitoring_new!$J18,Monitoring_new!$S18,IF(Monitoring_new!AQ18=Monitoring_new!$L18,Monitoring_new!$T18,IF(Monitoring_new!AQ18=Monitoring_new!$N18,Monitoring_new!$U18,IF(Monitoring_new!AQ18=Monitoring_new!$P18,Monitoring_new!$V18,"ERROR"))))))</f>
        <v>0</v>
      </c>
      <c r="AR18" s="79"/>
      <c r="AS18" s="70">
        <f>IF(Monitoring_new!AS18="","",IF(Monitoring_new!AS18=Monitoring_new!$H18,Monitoring_new!$R18,IF(Monitoring_new!AS18=Monitoring_new!$J18,Monitoring_new!$S18,IF(Monitoring_new!AS18=Monitoring_new!$L18,Monitoring_new!$T18,IF(Monitoring_new!AS18=Monitoring_new!$N18,Monitoring_new!$U18,IF(Monitoring_new!AS18=Monitoring_new!$P18,Monitoring_new!$V18,"ERROR"))))))</f>
        <v>0</v>
      </c>
      <c r="AT18" s="86"/>
      <c r="AU18" s="70">
        <f>IF(Monitoring_new!AU18="","",IF(Monitoring_new!AU18=Monitoring_new!$H18,Monitoring_new!$R18,IF(Monitoring_new!AU18=Monitoring_new!$J18,Monitoring_new!$S18,IF(Monitoring_new!AU18=Monitoring_new!$L18,Monitoring_new!$T18,IF(Monitoring_new!AU18=Monitoring_new!$N18,Monitoring_new!$U18,IF(Monitoring_new!AU18=Monitoring_new!$P18,Monitoring_new!$V18,"ERROR"))))))</f>
        <v>1</v>
      </c>
      <c r="AV18" s="86"/>
      <c r="AW18" s="70">
        <f>IF(Monitoring_new!AW18="","",IF(Monitoring_new!AW18=Monitoring_new!$H18,Monitoring_new!$R18,IF(Monitoring_new!AW18=Monitoring_new!$J18,Monitoring_new!$S18,IF(Monitoring_new!AW18=Monitoring_new!$L18,Monitoring_new!$T18,IF(Monitoring_new!AW18=Monitoring_new!$N18,Monitoring_new!$U18,IF(Monitoring_new!AW18=Monitoring_new!$P18,Monitoring_new!$V18,"ERROR"))))))</f>
        <v>0</v>
      </c>
      <c r="AX18" s="86"/>
      <c r="AY18" s="70">
        <f>IF(Monitoring_new!AY18="","",IF(Monitoring_new!AY18=Monitoring_new!$H18,Monitoring_new!$R18,IF(Monitoring_new!AY18=Monitoring_new!$J18,Monitoring_new!$S18,IF(Monitoring_new!AY18=Monitoring_new!$L18,Monitoring_new!$T18,IF(Monitoring_new!AY18=Monitoring_new!$N18,Monitoring_new!$U18,IF(Monitoring_new!AY18=Monitoring_new!$P18,Monitoring_new!$V18,"ERROR"))))))</f>
        <v>0</v>
      </c>
      <c r="AZ18" s="79"/>
      <c r="BA18" s="70">
        <f>IF(Monitoring_new!BA18="","",IF(Monitoring_new!BA18=Monitoring_new!$H18,Monitoring_new!$R18,IF(Monitoring_new!BA18=Monitoring_new!$J18,Monitoring_new!$S18,IF(Monitoring_new!BA18=Monitoring_new!$L18,Monitoring_new!$T18,IF(Monitoring_new!BA18=Monitoring_new!$N18,Monitoring_new!$U18,IF(Monitoring_new!BA18=Monitoring_new!$P18,Monitoring_new!$V18,"ERROR"))))))</f>
        <v>0</v>
      </c>
      <c r="BB18" s="79"/>
      <c r="BC18" s="70">
        <f>IF(Monitoring_new!BC18="","",IF(Monitoring_new!BC18=Monitoring_new!$H18,Monitoring_new!$R18,IF(Monitoring_new!BC18=Monitoring_new!$J18,Monitoring_new!$S18,IF(Monitoring_new!BC18=Monitoring_new!$L18,Monitoring_new!$T18,IF(Monitoring_new!BC18=Monitoring_new!$N18,Monitoring_new!$U18,IF(Monitoring_new!BC18=Monitoring_new!$P18,Monitoring_new!$V18,"ERROR"))))))</f>
        <v>0</v>
      </c>
      <c r="BD18" s="79"/>
      <c r="BE18" s="70">
        <f>IF(Monitoring_new!BE18="","",IF(Monitoring_new!BE18=Monitoring_new!$H18,Monitoring_new!$R18,IF(Monitoring_new!BE18=Monitoring_new!$J18,Monitoring_new!$S18,IF(Monitoring_new!BE18=Monitoring_new!$L18,Monitoring_new!$T18,IF(Monitoring_new!BE18=Monitoring_new!$N18,Monitoring_new!$U18,IF(Monitoring_new!BE18=Monitoring_new!$P18,Monitoring_new!$V18,"ERROR"))))))</f>
        <v>0</v>
      </c>
      <c r="BF18" s="79"/>
      <c r="BG18" s="70">
        <f>IF(Monitoring_new!BG18="","",IF(Monitoring_new!BG18=Monitoring_new!$H18,Monitoring_new!$R18,IF(Monitoring_new!BG18=Monitoring_new!$J18,Monitoring_new!$S18,IF(Monitoring_new!BG18=Monitoring_new!$L18,Monitoring_new!$T18,IF(Monitoring_new!BG18=Monitoring_new!$N18,Monitoring_new!$U18,IF(Monitoring_new!BG18=Monitoring_new!$P18,Monitoring_new!$V18,"ERROR"))))))</f>
        <v>0</v>
      </c>
      <c r="BH18" s="79"/>
      <c r="BI18" s="70">
        <f>IF(Monitoring_new!BI18="","",IF(Monitoring_new!BI18=Monitoring_new!$H18,Monitoring_new!$R18,IF(Monitoring_new!BI18=Monitoring_new!$J18,Monitoring_new!$S18,IF(Monitoring_new!BI18=Monitoring_new!$L18,Monitoring_new!$T18,IF(Monitoring_new!BI18=Monitoring_new!$N18,Monitoring_new!$U18,IF(Monitoring_new!BI18=Monitoring_new!$P18,Monitoring_new!$V18,"ERROR"))))))</f>
        <v>0</v>
      </c>
      <c r="BJ18" s="79"/>
      <c r="BK18" s="70">
        <f>IF(Monitoring_new!BK18="","",IF(Monitoring_new!BK18=Monitoring_new!$H18,Monitoring_new!$R18,IF(Monitoring_new!BK18=Monitoring_new!$J18,Monitoring_new!$S18,IF(Monitoring_new!BK18=Monitoring_new!$L18,Monitoring_new!$T18,IF(Monitoring_new!BK18=Monitoring_new!$N18,Monitoring_new!$U18,IF(Monitoring_new!BK18=Monitoring_new!$P18,Monitoring_new!$V18,"ERROR"))))))</f>
        <v>1</v>
      </c>
      <c r="BL18" s="79"/>
      <c r="BM18" s="70">
        <f>IF(Monitoring_new!BM18="","",IF(Monitoring_new!BM18=Monitoring_new!$H18,Monitoring_new!$R18,IF(Monitoring_new!BM18=Monitoring_new!$J18,Monitoring_new!$S18,IF(Monitoring_new!BM18=Monitoring_new!$L18,Monitoring_new!$T18,IF(Monitoring_new!BM18=Monitoring_new!$N18,Monitoring_new!$U18,IF(Monitoring_new!BM18=Monitoring_new!$P18,Monitoring_new!$V18,"ERROR"))))))</f>
        <v>0</v>
      </c>
      <c r="BN18" s="86"/>
      <c r="BO18" s="70">
        <f>IF(Monitoring_new!BO18="","",IF(Monitoring_new!BO18=Monitoring_new!$H18,Monitoring_new!$R18,IF(Monitoring_new!BO18=Monitoring_new!$J18,Monitoring_new!$S18,IF(Monitoring_new!BO18=Monitoring_new!$L18,Monitoring_new!$T18,IF(Monitoring_new!BO18=Monitoring_new!$N18,Monitoring_new!$U18,IF(Monitoring_new!BO18=Monitoring_new!$P18,Monitoring_new!$V18,"ERROR"))))))</f>
        <v>0</v>
      </c>
      <c r="BP18" s="79"/>
      <c r="BQ18" s="70" t="str">
        <f>IF(Monitoring_new!BQ18="","",IF(Monitoring_new!BQ18=Monitoring_new!$H18,Monitoring_new!$R18,IF(Monitoring_new!BQ18=Monitoring_new!$J18,Monitoring_new!$S18,IF(Monitoring_new!BQ18=Monitoring_new!$L18,Monitoring_new!$T18,IF(Monitoring_new!BQ18=Monitoring_new!$N18,Monitoring_new!$U18,IF(Monitoring_new!BQ18=Monitoring_new!$P18,Monitoring_new!$V18,"ERROR"))))))</f>
        <v>N/A</v>
      </c>
      <c r="BR18" s="79"/>
      <c r="BS18" s="70">
        <f>IF(Monitoring_new!BS18="","",IF(Monitoring_new!BS18=Monitoring_new!$H18,Monitoring_new!$R18,IF(Monitoring_new!BS18=Monitoring_new!$J18,Monitoring_new!$S18,IF(Monitoring_new!BS18=Monitoring_new!$L18,Monitoring_new!$T18,IF(Monitoring_new!BS18=Monitoring_new!$N18,Monitoring_new!$U18,IF(Monitoring_new!BS18=Monitoring_new!$P18,Monitoring_new!$V18,"ERROR"))))))</f>
        <v>0</v>
      </c>
      <c r="BT18" s="79"/>
      <c r="BU18" s="70">
        <f>IF(Monitoring_new!BU18="","",IF(Monitoring_new!BU18=Monitoring_new!$H18,Monitoring_new!$R18,IF(Monitoring_new!BU18=Monitoring_new!$J18,Monitoring_new!$S18,IF(Monitoring_new!BU18=Monitoring_new!$L18,Monitoring_new!$T18,IF(Monitoring_new!BU18=Monitoring_new!$N18,Monitoring_new!$U18,IF(Monitoring_new!BU18=Monitoring_new!$P18,Monitoring_new!$V18,"ERROR"))))))</f>
        <v>0</v>
      </c>
      <c r="BV18" s="86"/>
      <c r="BW18" s="70">
        <f>IF(Monitoring_new!BW18="","",IF(Monitoring_new!BW18=Monitoring_new!$H18,Monitoring_new!$R18,IF(Monitoring_new!BW18=Monitoring_new!$J18,Monitoring_new!$S18,IF(Monitoring_new!BW18=Monitoring_new!$L18,Monitoring_new!$T18,IF(Monitoring_new!BW18=Monitoring_new!$N18,Monitoring_new!$U18,IF(Monitoring_new!BW18=Monitoring_new!$P18,Monitoring_new!$V18,"ERROR"))))))</f>
        <v>0</v>
      </c>
      <c r="BX18" s="86"/>
      <c r="BY18" s="70">
        <f>IF(Monitoring_new!BY18="","",IF(Monitoring_new!BY18=Monitoring_new!$H18,Monitoring_new!$R18,IF(Monitoring_new!BY18=Monitoring_new!$J18,Monitoring_new!$S18,IF(Monitoring_new!BY18=Monitoring_new!$L18,Monitoring_new!$T18,IF(Monitoring_new!BY18=Monitoring_new!$N18,Monitoring_new!$U18,IF(Monitoring_new!BY18=Monitoring_new!$P18,Monitoring_new!$V18,"ERROR"))))))</f>
        <v>0</v>
      </c>
      <c r="BZ18" s="86"/>
      <c r="CA18" s="70">
        <f>IF(Monitoring_new!CA18="","",IF(Monitoring_new!CA18=Monitoring_new!$H18,Monitoring_new!$R18,IF(Monitoring_new!CA18=Monitoring_new!$J18,Monitoring_new!$S18,IF(Monitoring_new!CA18=Monitoring_new!$L18,Monitoring_new!$T18,IF(Monitoring_new!CA18=Monitoring_new!$N18,Monitoring_new!$U18,IF(Monitoring_new!CA18=Monitoring_new!$P18,Monitoring_new!$V18,"ERROR"))))))</f>
        <v>0</v>
      </c>
      <c r="CB18" s="79"/>
      <c r="CC18" s="70">
        <f>IF(Monitoring_new!CC18="","",IF(Monitoring_new!CC18=Monitoring_new!$H18,Monitoring_new!$R18,IF(Monitoring_new!CC18=Monitoring_new!$J18,Monitoring_new!$S18,IF(Monitoring_new!CC18=Monitoring_new!$L18,Monitoring_new!$T18,IF(Monitoring_new!CC18=Monitoring_new!$N18,Monitoring_new!$U18,IF(Monitoring_new!CC18=Monitoring_new!$P18,Monitoring_new!$V18,"ERROR"))))))</f>
        <v>0</v>
      </c>
      <c r="CD18" s="113"/>
      <c r="CE18" s="70">
        <f>IF(Monitoring_new!CE18="","",IF(Monitoring_new!CE18=Monitoring_new!$H18,Monitoring_new!$R18,IF(Monitoring_new!CE18=Monitoring_new!$J18,Monitoring_new!$S18,IF(Monitoring_new!CE18=Monitoring_new!$L18,Monitoring_new!$T18,IF(Monitoring_new!CE18=Monitoring_new!$N18,Monitoring_new!$U18,IF(Monitoring_new!CE18=Monitoring_new!$P18,Monitoring_new!$V18,"ERROR"))))))</f>
        <v>0</v>
      </c>
      <c r="CF18" s="134"/>
      <c r="CG18" s="70">
        <f>IF(Monitoring_new!CG18="","",IF(Monitoring_new!CG18=Monitoring_new!$H18,Monitoring_new!$R18,IF(Monitoring_new!CG18=Monitoring_new!$J18,Monitoring_new!$S18,IF(Monitoring_new!CG18=Monitoring_new!$L18,Monitoring_new!$T18,IF(Monitoring_new!CG18=Monitoring_new!$N18,Monitoring_new!$U18,IF(Monitoring_new!CG18=Monitoring_new!$P18,Monitoring_new!$V18,"ERROR"))))))</f>
        <v>0</v>
      </c>
      <c r="CH18" s="79"/>
      <c r="CI18" s="70">
        <f>IF(Monitoring_new!CI18="","",IF(Monitoring_new!CI18=Monitoring_new!$H18,Monitoring_new!$R18,IF(Monitoring_new!CI18=Monitoring_new!$J18,Monitoring_new!$S18,IF(Monitoring_new!CI18=Monitoring_new!$L18,Monitoring_new!$T18,IF(Monitoring_new!CI18=Monitoring_new!$N18,Monitoring_new!$U18,IF(Monitoring_new!CI18=Monitoring_new!$P18,Monitoring_new!$V18,"ERROR"))))))</f>
        <v>0</v>
      </c>
      <c r="CJ18" s="79"/>
      <c r="CK18" s="70">
        <f>IF(Monitoring_new!CK18="","",IF(Monitoring_new!CK18=Monitoring_new!$H18,Monitoring_new!$R18,IF(Monitoring_new!CK18=Monitoring_new!$J18,Monitoring_new!$S18,IF(Monitoring_new!CK18=Monitoring_new!$L18,Monitoring_new!$T18,IF(Monitoring_new!CK18=Monitoring_new!$N18,Monitoring_new!$U18,IF(Monitoring_new!CK18=Monitoring_new!$P18,Monitoring_new!$V18,"ERROR"))))))</f>
        <v>0</v>
      </c>
      <c r="CL18" s="79"/>
      <c r="CM18" s="70">
        <f>IF(Monitoring_new!CM18="","",IF(Monitoring_new!CM18=Monitoring_new!$H18,Monitoring_new!$R18,IF(Monitoring_new!CM18=Monitoring_new!$J18,Monitoring_new!$S18,IF(Monitoring_new!CM18=Monitoring_new!$L18,Monitoring_new!$T18,IF(Monitoring_new!CM18=Monitoring_new!$N18,Monitoring_new!$U18,IF(Monitoring_new!CM18=Monitoring_new!$P18,Monitoring_new!$V18,"ERROR"))))))</f>
        <v>0</v>
      </c>
      <c r="CN18" s="79"/>
      <c r="CO18" s="70">
        <f>IF(Monitoring_new!CO18="","",IF(Monitoring_new!CO18=Monitoring_new!$H18,Monitoring_new!$R18,IF(Monitoring_new!CO18=Monitoring_new!$J18,Monitoring_new!$S18,IF(Monitoring_new!CO18=Monitoring_new!$L18,Monitoring_new!$T18,IF(Monitoring_new!CO18=Monitoring_new!$N18,Monitoring_new!$U18,IF(Monitoring_new!CO18=Monitoring_new!$P18,Monitoring_new!$V18,"ERROR"))))))</f>
        <v>1</v>
      </c>
      <c r="CP18" s="79"/>
      <c r="CQ18" s="70">
        <f>IF(Monitoring_new!CQ18="","",IF(Monitoring_new!CQ18=Monitoring_new!$H18,Monitoring_new!$R18,IF(Monitoring_new!CQ18=Monitoring_new!$J18,Monitoring_new!$S18,IF(Monitoring_new!CQ18=Monitoring_new!$L18,Monitoring_new!$T18,IF(Monitoring_new!CQ18=Monitoring_new!$N18,Monitoring_new!$U18,IF(Monitoring_new!CQ18=Monitoring_new!$P18,Monitoring_new!$V18,"ERROR"))))))</f>
        <v>0</v>
      </c>
      <c r="CR18" s="79"/>
      <c r="CS18" s="70">
        <f>IF(Monitoring_new!CS18="","",IF(Monitoring_new!CS18=Monitoring_new!$H18,Monitoring_new!$R18,IF(Monitoring_new!CS18=Monitoring_new!$J18,Monitoring_new!$S18,IF(Monitoring_new!CS18=Monitoring_new!$L18,Monitoring_new!$T18,IF(Monitoring_new!CS18=Monitoring_new!$N18,Monitoring_new!$U18,IF(Monitoring_new!CS18=Monitoring_new!$P18,Monitoring_new!$V18,"ERROR"))))))</f>
        <v>1</v>
      </c>
      <c r="CT18" s="79"/>
      <c r="CU18" s="70">
        <f>IF(Monitoring_new!CU18="","",IF(Monitoring_new!CU18=Monitoring_new!$H18,Monitoring_new!$R18,IF(Monitoring_new!CU18=Monitoring_new!$J18,Monitoring_new!$S18,IF(Monitoring_new!CU18=Monitoring_new!$L18,Monitoring_new!$T18,IF(Monitoring_new!CU18=Monitoring_new!$N18,Monitoring_new!$U18,IF(Monitoring_new!CU18=Monitoring_new!$P18,Monitoring_new!$V18,"ERROR"))))))</f>
        <v>0</v>
      </c>
      <c r="CV18" s="79"/>
      <c r="CW18" s="70">
        <f>IF(Monitoring_new!CW18="","",IF(Monitoring_new!CW18=Monitoring_new!$H18,Monitoring_new!$R18,IF(Monitoring_new!CW18=Monitoring_new!$J18,Monitoring_new!$S18,IF(Monitoring_new!CW18=Monitoring_new!$L18,Monitoring_new!$T18,IF(Monitoring_new!CW18=Monitoring_new!$N18,Monitoring_new!$U18,IF(Monitoring_new!CW18=Monitoring_new!$P18,Monitoring_new!$V18,"ERROR"))))))</f>
        <v>0</v>
      </c>
      <c r="CX18" s="79"/>
      <c r="CY18" s="70">
        <f>IF(Monitoring_new!CY18="","",IF(Monitoring_new!CY18=Monitoring_new!$H18,Monitoring_new!$R18,IF(Monitoring_new!CY18=Monitoring_new!$J18,Monitoring_new!$S18,IF(Monitoring_new!CY18=Monitoring_new!$L18,Monitoring_new!$T18,IF(Monitoring_new!CY18=Monitoring_new!$N18,Monitoring_new!$U18,IF(Monitoring_new!CY18=Monitoring_new!$P18,Monitoring_new!$V18,"ERROR"))))))</f>
        <v>0</v>
      </c>
      <c r="CZ18" s="79"/>
      <c r="DA18" s="70">
        <f>IF(Monitoring_new!DA18="","",IF(Monitoring_new!DA18=Monitoring_new!$H18,Monitoring_new!$R18,IF(Monitoring_new!DA18=Monitoring_new!$J18,Monitoring_new!$S18,IF(Monitoring_new!DA18=Monitoring_new!$L18,Monitoring_new!$T18,IF(Monitoring_new!DA18=Monitoring_new!$N18,Monitoring_new!$U18,IF(Monitoring_new!DA18=Monitoring_new!$P18,Monitoring_new!$V18,"ERROR"))))))</f>
        <v>0</v>
      </c>
      <c r="DB18" s="79"/>
      <c r="DC18" s="70">
        <f>IF(Monitoring_new!DC18="","",IF(Monitoring_new!DC18=Monitoring_new!$H18,Monitoring_new!$R18,IF(Monitoring_new!DC18=Monitoring_new!$J18,Monitoring_new!$S18,IF(Monitoring_new!DC18=Monitoring_new!$L18,Monitoring_new!$T18,IF(Monitoring_new!DC18=Monitoring_new!$N18,Monitoring_new!$U18,IF(Monitoring_new!DC18=Monitoring_new!$P18,Monitoring_new!$V18,"ERROR"))))))</f>
        <v>0</v>
      </c>
      <c r="DD18" s="79"/>
      <c r="DE18" s="70">
        <f>IF(Monitoring_new!DE18="","",IF(Monitoring_new!DE18=Monitoring_new!$H18,Monitoring_new!$R18,IF(Monitoring_new!DE18=Monitoring_new!$J18,Monitoring_new!$S18,IF(Monitoring_new!DE18=Monitoring_new!$L18,Monitoring_new!$T18,IF(Monitoring_new!DE18=Monitoring_new!$N18,Monitoring_new!$U18,IF(Monitoring_new!DE18=Monitoring_new!$P18,Monitoring_new!$V18,"ERROR"))))))</f>
        <v>0</v>
      </c>
      <c r="DF18" s="86"/>
      <c r="DG18" s="70">
        <f>IF(Monitoring_new!DG18="","",IF(Monitoring_new!DG18=Monitoring_new!$H18,Monitoring_new!$R18,IF(Monitoring_new!DG18=Monitoring_new!$J18,Monitoring_new!$S18,IF(Monitoring_new!DG18=Monitoring_new!$L18,Monitoring_new!$T18,IF(Monitoring_new!DG18=Monitoring_new!$N18,Monitoring_new!$U18,IF(Monitoring_new!DG18=Monitoring_new!$P18,Monitoring_new!$V18,"ERROR"))))))</f>
        <v>0</v>
      </c>
      <c r="DH18" s="86"/>
      <c r="DI18" s="70">
        <f>IF(Monitoring_new!DI18="","",IF(Monitoring_new!DI18=Monitoring_new!$H18,Monitoring_new!$R18,IF(Monitoring_new!DI18=Monitoring_new!$J18,Monitoring_new!$S18,IF(Monitoring_new!DI18=Monitoring_new!$L18,Monitoring_new!$T18,IF(Monitoring_new!DI18=Monitoring_new!$N18,Monitoring_new!$U18,IF(Monitoring_new!DI18=Monitoring_new!$P18,Monitoring_new!$V18,"ERROR"))))))</f>
        <v>0</v>
      </c>
      <c r="DJ18" s="79"/>
      <c r="DK18" s="70">
        <f>IF(Monitoring_new!DK18="","",IF(Monitoring_new!DK18=Monitoring_new!$H18,Monitoring_new!$R18,IF(Monitoring_new!DK18=Monitoring_new!$J18,Monitoring_new!$S18,IF(Monitoring_new!DK18=Monitoring_new!$L18,Monitoring_new!$T18,IF(Monitoring_new!DK18=Monitoring_new!$N18,Monitoring_new!$U18,IF(Monitoring_new!DK18=Monitoring_new!$P18,Monitoring_new!$V18,"ERROR"))))))</f>
        <v>0</v>
      </c>
      <c r="DL18" s="79"/>
      <c r="DM18" s="70">
        <f>IF(Monitoring_new!DM18="","",IF(Monitoring_new!DM18=Monitoring_new!$H18,Monitoring_new!$R18,IF(Monitoring_new!DM18=Monitoring_new!$J18,Monitoring_new!$S18,IF(Monitoring_new!DM18=Monitoring_new!$L18,Monitoring_new!$T18,IF(Monitoring_new!DM18=Monitoring_new!$N18,Monitoring_new!$U18,IF(Monitoring_new!DM18=Monitoring_new!$P18,Monitoring_new!$V18,"ERROR"))))))</f>
        <v>0</v>
      </c>
      <c r="DN18" s="79"/>
      <c r="DO18" s="70">
        <f>IF(Monitoring_new!DO18="","",IF(Monitoring_new!DO18=Monitoring_new!$H18,Monitoring_new!$R18,IF(Monitoring_new!DO18=Monitoring_new!$J18,Monitoring_new!$S18,IF(Monitoring_new!DO18=Monitoring_new!$L18,Monitoring_new!$T18,IF(Monitoring_new!DO18=Monitoring_new!$N18,Monitoring_new!$U18,IF(Monitoring_new!DO18=Monitoring_new!$P18,Monitoring_new!$V18,"ERROR"))))))</f>
        <v>0</v>
      </c>
      <c r="DP18" s="79"/>
      <c r="DQ18" s="70">
        <f>IF(Monitoring_new!DQ18="","",IF(Monitoring_new!DQ18=Monitoring_new!$H18,Monitoring_new!$R18,IF(Monitoring_new!DQ18=Monitoring_new!$J18,Monitoring_new!$S18,IF(Monitoring_new!DQ18=Monitoring_new!$L18,Monitoring_new!$T18,IF(Monitoring_new!DQ18=Monitoring_new!$N18,Monitoring_new!$U18,IF(Monitoring_new!DQ18=Monitoring_new!$P18,Monitoring_new!$V18,"ERROR"))))))</f>
        <v>0</v>
      </c>
      <c r="DR18" s="79"/>
      <c r="DS18" s="70">
        <f>IF(Monitoring_new!DS18="","",IF(Monitoring_new!DS18=Monitoring_new!$H18,Monitoring_new!$R18,IF(Monitoring_new!DS18=Monitoring_new!$J18,Monitoring_new!$S18,IF(Monitoring_new!DS18=Monitoring_new!$L18,Monitoring_new!$T18,IF(Monitoring_new!DS18=Monitoring_new!$N18,Monitoring_new!$U18,IF(Monitoring_new!DS18=Monitoring_new!$P18,Monitoring_new!$V18,"ERROR"))))))</f>
        <v>0</v>
      </c>
      <c r="DT18" s="79"/>
      <c r="DU18" s="70">
        <f>IF(Monitoring_new!DU18="","",IF(Monitoring_new!DU18=Monitoring_new!$H18,Monitoring_new!$R18,IF(Monitoring_new!DU18=Monitoring_new!$J18,Monitoring_new!$S18,IF(Monitoring_new!DU18=Monitoring_new!$L18,Monitoring_new!$T18,IF(Monitoring_new!DU18=Monitoring_new!$N18,Monitoring_new!$U18,IF(Monitoring_new!DU18=Monitoring_new!$P18,Monitoring_new!$V18,"ERROR"))))))</f>
        <v>0</v>
      </c>
      <c r="DV18" s="79"/>
      <c r="DW18" s="70">
        <f>IF(Monitoring_new!DW18="","",IF(Monitoring_new!DW18=Monitoring_new!$H18,Monitoring_new!$R18,IF(Monitoring_new!DW18=Monitoring_new!$J18,Monitoring_new!$S18,IF(Monitoring_new!DW18=Monitoring_new!$L18,Monitoring_new!$T18,IF(Monitoring_new!DW18=Monitoring_new!$N18,Monitoring_new!$U18,IF(Monitoring_new!DW18=Monitoring_new!$P18,Monitoring_new!$V18,"ERROR"))))))</f>
        <v>0</v>
      </c>
      <c r="DX18" s="79"/>
      <c r="DY18" s="70">
        <f>IF(Monitoring_new!DY18="","",IF(Monitoring_new!DY18=Monitoring_new!$H18,Monitoring_new!$R18,IF(Monitoring_new!DY18=Monitoring_new!$J18,Monitoring_new!$S18,IF(Monitoring_new!DY18=Monitoring_new!$L18,Monitoring_new!$T18,IF(Monitoring_new!DY18=Monitoring_new!$N18,Monitoring_new!$U18,IF(Monitoring_new!DY18=Monitoring_new!$P18,Monitoring_new!$V18,"ERROR"))))))</f>
        <v>0</v>
      </c>
      <c r="DZ18" s="79"/>
      <c r="EA18" s="70">
        <f>IF(Monitoring_new!EA18="","",IF(Monitoring_new!EA18=Monitoring_new!$H18,Monitoring_new!$R18,IF(Monitoring_new!EA18=Monitoring_new!$J18,Monitoring_new!$S18,IF(Monitoring_new!EA18=Monitoring_new!$L18,Monitoring_new!$T18,IF(Monitoring_new!EA18=Monitoring_new!$N18,Monitoring_new!$U18,IF(Monitoring_new!EA18=Monitoring_new!$P18,Monitoring_new!$V18,"ERROR"))))))</f>
        <v>0</v>
      </c>
      <c r="EB18" s="79"/>
      <c r="EC18" s="70">
        <f>IF(Monitoring_new!EC18="","",IF(Monitoring_new!EC18=Monitoring_new!$H18,Monitoring_new!$R18,IF(Monitoring_new!EC18=Monitoring_new!$J18,Monitoring_new!$S18,IF(Monitoring_new!EC18=Monitoring_new!$L18,Monitoring_new!$T18,IF(Monitoring_new!EC18=Monitoring_new!$N18,Monitoring_new!$U18,IF(Monitoring_new!EC18=Monitoring_new!$P18,Monitoring_new!$V18,"ERROR"))))))</f>
        <v>0</v>
      </c>
      <c r="ED18" s="79"/>
      <c r="EE18" s="70">
        <f>IF(Monitoring_new!EE18="","",IF(Monitoring_new!EE18=Monitoring_new!$H18,Monitoring_new!$R18,IF(Monitoring_new!EE18=Monitoring_new!$J18,Monitoring_new!$S18,IF(Monitoring_new!EE18=Monitoring_new!$L18,Monitoring_new!$T18,IF(Monitoring_new!EE18=Monitoring_new!$N18,Monitoring_new!$U18,IF(Monitoring_new!EE18=Monitoring_new!$P18,Monitoring_new!$V18,"ERROR"))))))</f>
        <v>0</v>
      </c>
      <c r="EF18" s="79"/>
      <c r="EG18" s="70">
        <f>IF(Monitoring_new!EG18="","",IF(Monitoring_new!EG18=Monitoring_new!$H18,Monitoring_new!$R18,IF(Monitoring_new!EG18=Monitoring_new!$J18,Monitoring_new!$S18,IF(Monitoring_new!EG18=Monitoring_new!$L18,Monitoring_new!$T18,IF(Monitoring_new!EG18=Monitoring_new!$N18,Monitoring_new!$U18,IF(Monitoring_new!EG18=Monitoring_new!$P18,Monitoring_new!$V18,"ERROR"))))))</f>
        <v>0</v>
      </c>
      <c r="EH18" s="79"/>
      <c r="EI18" s="70">
        <f>IF(Monitoring_new!EI18="","",IF(Monitoring_new!EI18=Monitoring_new!$H18,Monitoring_new!$R18,IF(Monitoring_new!EI18=Monitoring_new!$J18,Monitoring_new!$S18,IF(Monitoring_new!EI18=Monitoring_new!$L18,Monitoring_new!$T18,IF(Monitoring_new!EI18=Monitoring_new!$N18,Monitoring_new!$U18,IF(Monitoring_new!EI18=Monitoring_new!$P18,Monitoring_new!$V18,"ERROR"))))))</f>
        <v>0</v>
      </c>
      <c r="EJ18" s="79"/>
      <c r="EK18" s="70">
        <f>IF(Monitoring_new!EK18="","",IF(Monitoring_new!EK18=Monitoring_new!$H18,Monitoring_new!$R18,IF(Monitoring_new!EK18=Monitoring_new!$J18,Monitoring_new!$S18,IF(Monitoring_new!EK18=Monitoring_new!$L18,Monitoring_new!$T18,IF(Monitoring_new!EK18=Monitoring_new!$N18,Monitoring_new!$U18,IF(Monitoring_new!EK18=Monitoring_new!$P18,Monitoring_new!$V18,"ERROR"))))))</f>
        <v>0</v>
      </c>
      <c r="EL18" s="79"/>
      <c r="EM18" s="70">
        <f>IF(Monitoring_new!EM18="","",IF(Monitoring_new!EM18=Monitoring_new!$H18,Monitoring_new!$R18,IF(Monitoring_new!EM18=Monitoring_new!$J18,Monitoring_new!$S18,IF(Monitoring_new!EM18=Monitoring_new!$L18,Monitoring_new!$T18,IF(Monitoring_new!EM18=Monitoring_new!$N18,Monitoring_new!$U18,IF(Monitoring_new!EM18=Monitoring_new!$P18,Monitoring_new!$V18,"ERROR"))))))</f>
        <v>0</v>
      </c>
      <c r="EN18" s="79"/>
      <c r="EO18" s="70">
        <f>IF(Monitoring_new!EO18="","",IF(Monitoring_new!EO18=Monitoring_new!$H18,Monitoring_new!$R18,IF(Monitoring_new!EO18=Monitoring_new!$J18,Monitoring_new!$S18,IF(Monitoring_new!EO18=Monitoring_new!$L18,Monitoring_new!$T18,IF(Monitoring_new!EO18=Monitoring_new!$N18,Monitoring_new!$U18,IF(Monitoring_new!EO18=Monitoring_new!$P18,Monitoring_new!$V18,"ERROR"))))))</f>
        <v>0</v>
      </c>
      <c r="EP18" s="79"/>
      <c r="EQ18" s="70">
        <f>IF(Monitoring_new!EQ18="","",IF(Monitoring_new!EQ18=Monitoring_new!$H18,Monitoring_new!$R18,IF(Monitoring_new!EQ18=Monitoring_new!$J18,Monitoring_new!$S18,IF(Monitoring_new!EQ18=Monitoring_new!$L18,Monitoring_new!$T18,IF(Monitoring_new!EQ18=Monitoring_new!$N18,Monitoring_new!$U18,IF(Monitoring_new!EQ18=Monitoring_new!$P18,Monitoring_new!$V18,"ERROR"))))))</f>
        <v>1</v>
      </c>
      <c r="ER18" s="79"/>
      <c r="ES18" s="70">
        <f>IF(Monitoring_new!ES18="","",IF(Monitoring_new!ES18=Monitoring_new!$H18,Monitoring_new!$R18,IF(Monitoring_new!ES18=Monitoring_new!$J18,Monitoring_new!$S18,IF(Monitoring_new!ES18=Monitoring_new!$L18,Monitoring_new!$T18,IF(Monitoring_new!ES18=Monitoring_new!$N18,Monitoring_new!$U18,IF(Monitoring_new!ES18=Monitoring_new!$P18,Monitoring_new!$V18,"ERROR"))))))</f>
        <v>0</v>
      </c>
      <c r="ET18" s="79"/>
      <c r="EU18" s="70">
        <f>IF(Monitoring_new!EU18="","",IF(Monitoring_new!EU18=Monitoring_new!$H18,Monitoring_new!$R18,IF(Monitoring_new!EU18=Monitoring_new!$J18,Monitoring_new!$S18,IF(Monitoring_new!EU18=Monitoring_new!$L18,Monitoring_new!$T18,IF(Monitoring_new!EU18=Monitoring_new!$N18,Monitoring_new!$U18,IF(Monitoring_new!EU18=Monitoring_new!$P18,Monitoring_new!$V18,"ERROR"))))))</f>
        <v>0</v>
      </c>
      <c r="EV18" s="79"/>
      <c r="EW18" s="70">
        <f>IF(Monitoring_new!EW18="","",IF(Monitoring_new!EW18=Monitoring_new!$H18,Monitoring_new!$R18,IF(Monitoring_new!EW18=Monitoring_new!$J18,Monitoring_new!$S18,IF(Monitoring_new!EW18=Monitoring_new!$L18,Monitoring_new!$T18,IF(Monitoring_new!EW18=Monitoring_new!$N18,Monitoring_new!$U18,IF(Monitoring_new!EW18=Monitoring_new!$P18,Monitoring_new!$V18,"ERROR"))))))</f>
        <v>0</v>
      </c>
      <c r="EX18" s="79"/>
      <c r="EY18" s="70">
        <f>IF(Monitoring_new!EY18="","",IF(Monitoring_new!EY18=Monitoring_new!$H18,Monitoring_new!$R18,IF(Monitoring_new!EY18=Monitoring_new!$J18,Monitoring_new!$S18,IF(Monitoring_new!EY18=Monitoring_new!$L18,Monitoring_new!$T18,IF(Monitoring_new!EY18=Monitoring_new!$N18,Monitoring_new!$U18,IF(Monitoring_new!EY18=Monitoring_new!$P18,Monitoring_new!$V18,"ERROR"))))))</f>
        <v>0</v>
      </c>
      <c r="EZ18" s="79"/>
      <c r="FA18" s="79"/>
      <c r="FB18" s="70" t="str">
        <f>IF(Monitoring_new!FB18="","",IF(Monitoring_new!FB18=Monitoring_new!$H18,Monitoring_new!$R18,IF(Monitoring_new!FB18=Monitoring_new!$J18,Monitoring_new!$S18,IF(Monitoring_new!FB18=Monitoring_new!$L18,Monitoring_new!$T18,IF(Monitoring_new!FB18=Monitoring_new!$N18,Monitoring_new!$U18,IF(Monitoring_new!FB18=Monitoring_new!$P18,Monitoring_new!$V18,"ERROR"))))))</f>
        <v/>
      </c>
      <c r="FC18" s="79"/>
      <c r="FD18" s="70" t="str">
        <f>IF(Monitoring_new!FD18="","",IF(Monitoring_new!FD18=Monitoring_new!$H18,Monitoring_new!$R18,IF(Monitoring_new!FD18=Monitoring_new!$J18,Monitoring_new!$S18,IF(Monitoring_new!FD18=Monitoring_new!$L18,Monitoring_new!$T18,IF(Monitoring_new!FD18=Monitoring_new!$N18,Monitoring_new!$U18,IF(Monitoring_new!FD18=Monitoring_new!$P18,Monitoring_new!$V18,"ERROR"))))))</f>
        <v/>
      </c>
      <c r="FE18" s="79"/>
      <c r="FF18" s="70" t="str">
        <f>IF(Monitoring_new!FF18="","",IF(Monitoring_new!FF18=Monitoring_new!$H18,Monitoring_new!$R18,IF(Monitoring_new!FF18=Monitoring_new!$J18,Monitoring_new!$S18,IF(Monitoring_new!FF18=Monitoring_new!$L18,Monitoring_new!$T18,IF(Monitoring_new!FF18=Monitoring_new!$N18,Monitoring_new!$U18,IF(Monitoring_new!FF18=Monitoring_new!$P18,Monitoring_new!$V18,"ERROR"))))))</f>
        <v/>
      </c>
      <c r="FG18" s="79"/>
    </row>
    <row r="19" spans="1:163" ht="50.1" customHeight="1" x14ac:dyDescent="0.3">
      <c r="A19" s="12" t="s">
        <v>43</v>
      </c>
      <c r="B19" s="20" t="s">
        <v>84</v>
      </c>
      <c r="C19" s="161" t="str">
        <f>VLOOKUP(A19,Quest_eng_2018!A:C,3,FALSE)</f>
        <v>Are the documents based on which the working groups have been established, as well as their composition made public?</v>
      </c>
      <c r="D19" s="161" t="s">
        <v>320</v>
      </c>
      <c r="E19" s="3" t="s">
        <v>132</v>
      </c>
      <c r="F19" s="3" t="s">
        <v>133</v>
      </c>
      <c r="G19" s="7">
        <v>1</v>
      </c>
      <c r="H19" s="3" t="s">
        <v>21</v>
      </c>
      <c r="I19" s="3" t="s">
        <v>22</v>
      </c>
      <c r="J19" s="3" t="s">
        <v>23</v>
      </c>
      <c r="K19" s="3" t="s">
        <v>24</v>
      </c>
      <c r="L19" s="3" t="s">
        <v>25</v>
      </c>
      <c r="M19" s="3" t="s">
        <v>26</v>
      </c>
      <c r="N19" s="3" t="s">
        <v>255</v>
      </c>
      <c r="O19" s="3" t="s">
        <v>255</v>
      </c>
      <c r="P19" s="3" t="s">
        <v>414</v>
      </c>
      <c r="Q19" s="3" t="s">
        <v>414</v>
      </c>
      <c r="R19" s="7">
        <v>1</v>
      </c>
      <c r="S19" s="3">
        <v>0</v>
      </c>
      <c r="T19" s="7">
        <f t="shared" si="0"/>
        <v>0.5</v>
      </c>
      <c r="U19" s="3" t="s">
        <v>255</v>
      </c>
      <c r="V19" s="3" t="s">
        <v>414</v>
      </c>
      <c r="W19" s="70">
        <f>IF(Monitoring_new!W19="","",IF(Monitoring_new!W19=Monitoring_new!$H19,Monitoring_new!$R19,IF(Monitoring_new!W19=Monitoring_new!$J19,Monitoring_new!$S19,IF(Monitoring_new!W19=Monitoring_new!$L19,Monitoring_new!$T19,IF(Monitoring_new!W19=Monitoring_new!$N19,Monitoring_new!$U19,IF(Monitoring_new!W19=Monitoring_new!$P19,Monitoring_new!$V19,"ERROR"))))))</f>
        <v>0</v>
      </c>
      <c r="X19" s="39"/>
      <c r="Y19" s="70">
        <f>IF(Monitoring_new!Y19="","",IF(Monitoring_new!Y19=Monitoring_new!$H19,Monitoring_new!$R19,IF(Monitoring_new!Y19=Monitoring_new!$J19,Monitoring_new!$S19,IF(Monitoring_new!Y19=Monitoring_new!$L19,Monitoring_new!$T19,IF(Monitoring_new!Y19=Monitoring_new!$N19,Monitoring_new!$U19,IF(Monitoring_new!Y19=Monitoring_new!$P19,Monitoring_new!$V19,"ERROR"))))))</f>
        <v>0</v>
      </c>
      <c r="Z19" s="134"/>
      <c r="AA19" s="70">
        <f>IF(Monitoring_new!AA19="","",IF(Monitoring_new!AA19=Monitoring_new!$H19,Monitoring_new!$R19,IF(Monitoring_new!AA19=Monitoring_new!$J19,Monitoring_new!$S19,IF(Monitoring_new!AA19=Monitoring_new!$L19,Monitoring_new!$T19,IF(Monitoring_new!AA19=Monitoring_new!$N19,Monitoring_new!$U19,IF(Monitoring_new!AA19=Monitoring_new!$P19,Monitoring_new!$V19,"ERROR"))))))</f>
        <v>0</v>
      </c>
      <c r="AB19" s="66"/>
      <c r="AC19" s="70">
        <f>IF(Monitoring_new!AC19="","",IF(Monitoring_new!AC19=Monitoring_new!$H19,Monitoring_new!$R19,IF(Monitoring_new!AC19=Monitoring_new!$J19,Monitoring_new!$S19,IF(Monitoring_new!AC19=Monitoring_new!$L19,Monitoring_new!$T19,IF(Monitoring_new!AC19=Monitoring_new!$N19,Monitoring_new!$U19,IF(Monitoring_new!AC19=Monitoring_new!$P19,Monitoring_new!$V19,"ERROR"))))))</f>
        <v>0</v>
      </c>
      <c r="AD19" s="79"/>
      <c r="AE19" s="70">
        <f>IF(Monitoring_new!AE19="","",IF(Monitoring_new!AE19=Monitoring_new!$H19,Monitoring_new!$R19,IF(Monitoring_new!AE19=Monitoring_new!$J19,Monitoring_new!$S19,IF(Monitoring_new!AE19=Monitoring_new!$L19,Monitoring_new!$T19,IF(Monitoring_new!AE19=Monitoring_new!$N19,Monitoring_new!$U19,IF(Monitoring_new!AE19=Monitoring_new!$P19,Monitoring_new!$V19,"ERROR"))))))</f>
        <v>0</v>
      </c>
      <c r="AF19" s="79"/>
      <c r="AG19" s="70">
        <f>IF(Monitoring_new!AG19="","",IF(Monitoring_new!AG19=Monitoring_new!$H19,Monitoring_new!$R19,IF(Monitoring_new!AG19=Monitoring_new!$J19,Monitoring_new!$S19,IF(Monitoring_new!AG19=Monitoring_new!$L19,Monitoring_new!$T19,IF(Monitoring_new!AG19=Monitoring_new!$N19,Monitoring_new!$U19,IF(Monitoring_new!AG19=Monitoring_new!$P19,Monitoring_new!$V19,"ERROR"))))))</f>
        <v>0</v>
      </c>
      <c r="AH19" s="79"/>
      <c r="AI19" s="70">
        <f>IF(Monitoring_new!AI19="","",IF(Monitoring_new!AI19=Monitoring_new!$H19,Monitoring_new!$R19,IF(Monitoring_new!AI19=Monitoring_new!$J19,Monitoring_new!$S19,IF(Monitoring_new!AI19=Monitoring_new!$L19,Monitoring_new!$T19,IF(Monitoring_new!AI19=Monitoring_new!$N19,Monitoring_new!$U19,IF(Monitoring_new!AI19=Monitoring_new!$P19,Monitoring_new!$V19,"ERROR"))))))</f>
        <v>0</v>
      </c>
      <c r="AJ19" s="79"/>
      <c r="AK19" s="70">
        <f>IF(Monitoring_new!AK19="","",IF(Monitoring_new!AK19=Monitoring_new!$H19,Monitoring_new!$R19,IF(Monitoring_new!AK19=Monitoring_new!$J19,Monitoring_new!$S19,IF(Monitoring_new!AK19=Monitoring_new!$L19,Monitoring_new!$T19,IF(Monitoring_new!AK19=Monitoring_new!$N19,Monitoring_new!$U19,IF(Monitoring_new!AK19=Monitoring_new!$P19,Monitoring_new!$V19,"ERROR"))))))</f>
        <v>0</v>
      </c>
      <c r="AL19" s="79"/>
      <c r="AM19" s="70">
        <f>IF(Monitoring_new!AM19="","",IF(Monitoring_new!AM19=Monitoring_new!$H19,Monitoring_new!$R19,IF(Monitoring_new!AM19=Monitoring_new!$J19,Monitoring_new!$S19,IF(Monitoring_new!AM19=Monitoring_new!$L19,Monitoring_new!$T19,IF(Monitoring_new!AM19=Monitoring_new!$N19,Monitoring_new!$U19,IF(Monitoring_new!AM19=Monitoring_new!$P19,Monitoring_new!$V19,"ERROR"))))))</f>
        <v>0</v>
      </c>
      <c r="AN19" s="79"/>
      <c r="AO19" s="70">
        <f>IF(Monitoring_new!AO19="","",IF(Monitoring_new!AO19=Monitoring_new!$H19,Monitoring_new!$R19,IF(Monitoring_new!AO19=Monitoring_new!$J19,Monitoring_new!$S19,IF(Monitoring_new!AO19=Monitoring_new!$L19,Monitoring_new!$T19,IF(Monitoring_new!AO19=Monitoring_new!$N19,Monitoring_new!$U19,IF(Monitoring_new!AO19=Monitoring_new!$P19,Monitoring_new!$V19,"ERROR"))))))</f>
        <v>0</v>
      </c>
      <c r="AP19" s="79"/>
      <c r="AQ19" s="70">
        <f>IF(Monitoring_new!AQ19="","",IF(Monitoring_new!AQ19=Monitoring_new!$H19,Monitoring_new!$R19,IF(Monitoring_new!AQ19=Monitoring_new!$J19,Monitoring_new!$S19,IF(Monitoring_new!AQ19=Monitoring_new!$L19,Monitoring_new!$T19,IF(Monitoring_new!AQ19=Monitoring_new!$N19,Monitoring_new!$U19,IF(Monitoring_new!AQ19=Monitoring_new!$P19,Monitoring_new!$V19,"ERROR"))))))</f>
        <v>0</v>
      </c>
      <c r="AR19" s="79"/>
      <c r="AS19" s="70">
        <f>IF(Monitoring_new!AS19="","",IF(Monitoring_new!AS19=Monitoring_new!$H19,Monitoring_new!$R19,IF(Monitoring_new!AS19=Monitoring_new!$J19,Monitoring_new!$S19,IF(Monitoring_new!AS19=Monitoring_new!$L19,Monitoring_new!$T19,IF(Monitoring_new!AS19=Monitoring_new!$N19,Monitoring_new!$U19,IF(Monitoring_new!AS19=Monitoring_new!$P19,Monitoring_new!$V19,"ERROR"))))))</f>
        <v>0</v>
      </c>
      <c r="AT19" s="79"/>
      <c r="AU19" s="70">
        <f>IF(Monitoring_new!AU19="","",IF(Monitoring_new!AU19=Monitoring_new!$H19,Monitoring_new!$R19,IF(Monitoring_new!AU19=Monitoring_new!$J19,Monitoring_new!$S19,IF(Monitoring_new!AU19=Monitoring_new!$L19,Monitoring_new!$T19,IF(Monitoring_new!AU19=Monitoring_new!$N19,Monitoring_new!$U19,IF(Monitoring_new!AU19=Monitoring_new!$P19,Monitoring_new!$V19,"ERROR"))))))</f>
        <v>0</v>
      </c>
      <c r="AV19" s="79"/>
      <c r="AW19" s="70">
        <f>IF(Monitoring_new!AW19="","",IF(Monitoring_new!AW19=Monitoring_new!$H19,Monitoring_new!$R19,IF(Monitoring_new!AW19=Monitoring_new!$J19,Monitoring_new!$S19,IF(Monitoring_new!AW19=Monitoring_new!$L19,Monitoring_new!$T19,IF(Monitoring_new!AW19=Monitoring_new!$N19,Monitoring_new!$U19,IF(Monitoring_new!AW19=Monitoring_new!$P19,Monitoring_new!$V19,"ERROR"))))))</f>
        <v>0</v>
      </c>
      <c r="AX19" s="79"/>
      <c r="AY19" s="70">
        <f>IF(Monitoring_new!AY19="","",IF(Monitoring_new!AY19=Monitoring_new!$H19,Monitoring_new!$R19,IF(Monitoring_new!AY19=Monitoring_new!$J19,Monitoring_new!$S19,IF(Monitoring_new!AY19=Monitoring_new!$L19,Monitoring_new!$T19,IF(Monitoring_new!AY19=Monitoring_new!$N19,Monitoring_new!$U19,IF(Monitoring_new!AY19=Monitoring_new!$P19,Monitoring_new!$V19,"ERROR"))))))</f>
        <v>0</v>
      </c>
      <c r="AZ19" s="79"/>
      <c r="BA19" s="70">
        <f>IF(Monitoring_new!BA19="","",IF(Monitoring_new!BA19=Monitoring_new!$H19,Monitoring_new!$R19,IF(Monitoring_new!BA19=Monitoring_new!$J19,Monitoring_new!$S19,IF(Monitoring_new!BA19=Monitoring_new!$L19,Monitoring_new!$T19,IF(Monitoring_new!BA19=Monitoring_new!$N19,Monitoring_new!$U19,IF(Monitoring_new!BA19=Monitoring_new!$P19,Monitoring_new!$V19,"ERROR"))))))</f>
        <v>0</v>
      </c>
      <c r="BB19" s="79"/>
      <c r="BC19" s="70">
        <f>IF(Monitoring_new!BC19="","",IF(Monitoring_new!BC19=Monitoring_new!$H19,Monitoring_new!$R19,IF(Monitoring_new!BC19=Monitoring_new!$J19,Monitoring_new!$S19,IF(Monitoring_new!BC19=Monitoring_new!$L19,Monitoring_new!$T19,IF(Monitoring_new!BC19=Monitoring_new!$N19,Monitoring_new!$U19,IF(Monitoring_new!BC19=Monitoring_new!$P19,Monitoring_new!$V19,"ERROR"))))))</f>
        <v>0</v>
      </c>
      <c r="BD19" s="79"/>
      <c r="BE19" s="70">
        <f>IF(Monitoring_new!BE19="","",IF(Monitoring_new!BE19=Monitoring_new!$H19,Monitoring_new!$R19,IF(Monitoring_new!BE19=Monitoring_new!$J19,Monitoring_new!$S19,IF(Monitoring_new!BE19=Monitoring_new!$L19,Monitoring_new!$T19,IF(Monitoring_new!BE19=Monitoring_new!$N19,Monitoring_new!$U19,IF(Monitoring_new!BE19=Monitoring_new!$P19,Monitoring_new!$V19,"ERROR"))))))</f>
        <v>0</v>
      </c>
      <c r="BF19" s="79"/>
      <c r="BG19" s="70">
        <f>IF(Monitoring_new!BG19="","",IF(Monitoring_new!BG19=Monitoring_new!$H19,Monitoring_new!$R19,IF(Monitoring_new!BG19=Monitoring_new!$J19,Monitoring_new!$S19,IF(Monitoring_new!BG19=Monitoring_new!$L19,Monitoring_new!$T19,IF(Monitoring_new!BG19=Monitoring_new!$N19,Monitoring_new!$U19,IF(Monitoring_new!BG19=Monitoring_new!$P19,Monitoring_new!$V19,"ERROR"))))))</f>
        <v>0</v>
      </c>
      <c r="BH19" s="79"/>
      <c r="BI19" s="70">
        <f>IF(Monitoring_new!BI19="","",IF(Monitoring_new!BI19=Monitoring_new!$H19,Monitoring_new!$R19,IF(Monitoring_new!BI19=Monitoring_new!$J19,Monitoring_new!$S19,IF(Monitoring_new!BI19=Monitoring_new!$L19,Monitoring_new!$T19,IF(Monitoring_new!BI19=Monitoring_new!$N19,Monitoring_new!$U19,IF(Monitoring_new!BI19=Monitoring_new!$P19,Monitoring_new!$V19,"ERROR"))))))</f>
        <v>0</v>
      </c>
      <c r="BJ19" s="79"/>
      <c r="BK19" s="70">
        <f>IF(Monitoring_new!BK19="","",IF(Monitoring_new!BK19=Monitoring_new!$H19,Monitoring_new!$R19,IF(Monitoring_new!BK19=Monitoring_new!$J19,Monitoring_new!$S19,IF(Monitoring_new!BK19=Monitoring_new!$L19,Monitoring_new!$T19,IF(Monitoring_new!BK19=Monitoring_new!$N19,Monitoring_new!$U19,IF(Monitoring_new!BK19=Monitoring_new!$P19,Monitoring_new!$V19,"ERROR"))))))</f>
        <v>0</v>
      </c>
      <c r="BL19" s="79"/>
      <c r="BM19" s="70">
        <f>IF(Monitoring_new!BM19="","",IF(Monitoring_new!BM19=Monitoring_new!$H19,Monitoring_new!$R19,IF(Monitoring_new!BM19=Monitoring_new!$J19,Monitoring_new!$S19,IF(Monitoring_new!BM19=Monitoring_new!$L19,Monitoring_new!$T19,IF(Monitoring_new!BM19=Monitoring_new!$N19,Monitoring_new!$U19,IF(Monitoring_new!BM19=Monitoring_new!$P19,Monitoring_new!$V19,"ERROR"))))))</f>
        <v>0</v>
      </c>
      <c r="BN19" s="79"/>
      <c r="BO19" s="70">
        <f>IF(Monitoring_new!BO19="","",IF(Monitoring_new!BO19=Monitoring_new!$H19,Monitoring_new!$R19,IF(Monitoring_new!BO19=Monitoring_new!$J19,Monitoring_new!$S19,IF(Monitoring_new!BO19=Monitoring_new!$L19,Monitoring_new!$T19,IF(Monitoring_new!BO19=Monitoring_new!$N19,Monitoring_new!$U19,IF(Monitoring_new!BO19=Monitoring_new!$P19,Monitoring_new!$V19,"ERROR"))))))</f>
        <v>0</v>
      </c>
      <c r="BP19" s="79"/>
      <c r="BQ19" s="70" t="str">
        <f>IF(Monitoring_new!BQ19="","",IF(Monitoring_new!BQ19=Monitoring_new!$H19,Monitoring_new!$R19,IF(Monitoring_new!BQ19=Monitoring_new!$J19,Monitoring_new!$S19,IF(Monitoring_new!BQ19=Monitoring_new!$L19,Monitoring_new!$T19,IF(Monitoring_new!BQ19=Monitoring_new!$N19,Monitoring_new!$U19,IF(Monitoring_new!BQ19=Monitoring_new!$P19,Monitoring_new!$V19,"ERROR"))))))</f>
        <v>N/A</v>
      </c>
      <c r="BR19" s="79"/>
      <c r="BS19" s="70">
        <f>IF(Monitoring_new!BS19="","",IF(Monitoring_new!BS19=Monitoring_new!$H19,Monitoring_new!$R19,IF(Monitoring_new!BS19=Monitoring_new!$J19,Monitoring_new!$S19,IF(Monitoring_new!BS19=Monitoring_new!$L19,Monitoring_new!$T19,IF(Monitoring_new!BS19=Monitoring_new!$N19,Monitoring_new!$U19,IF(Monitoring_new!BS19=Monitoring_new!$P19,Monitoring_new!$V19,"ERROR"))))))</f>
        <v>0</v>
      </c>
      <c r="BT19" s="79"/>
      <c r="BU19" s="70">
        <f>IF(Monitoring_new!BU19="","",IF(Monitoring_new!BU19=Monitoring_new!$H19,Monitoring_new!$R19,IF(Monitoring_new!BU19=Monitoring_new!$J19,Monitoring_new!$S19,IF(Monitoring_new!BU19=Monitoring_new!$L19,Monitoring_new!$T19,IF(Monitoring_new!BU19=Monitoring_new!$N19,Monitoring_new!$U19,IF(Monitoring_new!BU19=Monitoring_new!$P19,Monitoring_new!$V19,"ERROR"))))))</f>
        <v>0</v>
      </c>
      <c r="BV19" s="79"/>
      <c r="BW19" s="70">
        <f>IF(Monitoring_new!BW19="","",IF(Monitoring_new!BW19=Monitoring_new!$H19,Monitoring_new!$R19,IF(Monitoring_new!BW19=Monitoring_new!$J19,Monitoring_new!$S19,IF(Monitoring_new!BW19=Monitoring_new!$L19,Monitoring_new!$T19,IF(Monitoring_new!BW19=Monitoring_new!$N19,Monitoring_new!$U19,IF(Monitoring_new!BW19=Monitoring_new!$P19,Monitoring_new!$V19,"ERROR"))))))</f>
        <v>0</v>
      </c>
      <c r="BX19" s="79"/>
      <c r="BY19" s="70">
        <f>IF(Monitoring_new!BY19="","",IF(Monitoring_new!BY19=Monitoring_new!$H19,Monitoring_new!$R19,IF(Monitoring_new!BY19=Monitoring_new!$J19,Monitoring_new!$S19,IF(Monitoring_new!BY19=Monitoring_new!$L19,Monitoring_new!$T19,IF(Monitoring_new!BY19=Monitoring_new!$N19,Monitoring_new!$U19,IF(Monitoring_new!BY19=Monitoring_new!$P19,Monitoring_new!$V19,"ERROR"))))))</f>
        <v>0</v>
      </c>
      <c r="BZ19" s="79"/>
      <c r="CA19" s="70">
        <f>IF(Monitoring_new!CA19="","",IF(Monitoring_new!CA19=Monitoring_new!$H19,Monitoring_new!$R19,IF(Monitoring_new!CA19=Monitoring_new!$J19,Monitoring_new!$S19,IF(Monitoring_new!CA19=Monitoring_new!$L19,Monitoring_new!$T19,IF(Monitoring_new!CA19=Monitoring_new!$N19,Monitoring_new!$U19,IF(Monitoring_new!CA19=Monitoring_new!$P19,Monitoring_new!$V19,"ERROR"))))))</f>
        <v>0</v>
      </c>
      <c r="CB19" s="79"/>
      <c r="CC19" s="70">
        <f>IF(Monitoring_new!CC19="","",IF(Monitoring_new!CC19=Monitoring_new!$H19,Monitoring_new!$R19,IF(Monitoring_new!CC19=Monitoring_new!$J19,Monitoring_new!$S19,IF(Monitoring_new!CC19=Monitoring_new!$L19,Monitoring_new!$T19,IF(Monitoring_new!CC19=Monitoring_new!$N19,Monitoring_new!$U19,IF(Monitoring_new!CC19=Monitoring_new!$P19,Monitoring_new!$V19,"ERROR"))))))</f>
        <v>0</v>
      </c>
      <c r="CD19" s="113"/>
      <c r="CE19" s="70">
        <f>IF(Monitoring_new!CE19="","",IF(Monitoring_new!CE19=Monitoring_new!$H19,Monitoring_new!$R19,IF(Monitoring_new!CE19=Monitoring_new!$J19,Monitoring_new!$S19,IF(Monitoring_new!CE19=Monitoring_new!$L19,Monitoring_new!$T19,IF(Monitoring_new!CE19=Monitoring_new!$N19,Monitoring_new!$U19,IF(Monitoring_new!CE19=Monitoring_new!$P19,Monitoring_new!$V19,"ERROR"))))))</f>
        <v>1</v>
      </c>
      <c r="CF19" s="134"/>
      <c r="CG19" s="70">
        <f>IF(Monitoring_new!CG19="","",IF(Monitoring_new!CG19=Monitoring_new!$H19,Monitoring_new!$R19,IF(Monitoring_new!CG19=Monitoring_new!$J19,Monitoring_new!$S19,IF(Monitoring_new!CG19=Monitoring_new!$L19,Monitoring_new!$T19,IF(Monitoring_new!CG19=Monitoring_new!$N19,Monitoring_new!$U19,IF(Monitoring_new!CG19=Monitoring_new!$P19,Monitoring_new!$V19,"ERROR"))))))</f>
        <v>0</v>
      </c>
      <c r="CH19" s="79"/>
      <c r="CI19" s="70">
        <f>IF(Monitoring_new!CI19="","",IF(Monitoring_new!CI19=Monitoring_new!$H19,Monitoring_new!$R19,IF(Monitoring_new!CI19=Monitoring_new!$J19,Monitoring_new!$S19,IF(Monitoring_new!CI19=Monitoring_new!$L19,Monitoring_new!$T19,IF(Monitoring_new!CI19=Monitoring_new!$N19,Monitoring_new!$U19,IF(Monitoring_new!CI19=Monitoring_new!$P19,Monitoring_new!$V19,"ERROR"))))))</f>
        <v>1</v>
      </c>
      <c r="CJ19" s="79"/>
      <c r="CK19" s="70">
        <f>IF(Monitoring_new!CK19="","",IF(Monitoring_new!CK19=Monitoring_new!$H19,Monitoring_new!$R19,IF(Monitoring_new!CK19=Monitoring_new!$J19,Monitoring_new!$S19,IF(Monitoring_new!CK19=Monitoring_new!$L19,Monitoring_new!$T19,IF(Monitoring_new!CK19=Monitoring_new!$N19,Monitoring_new!$U19,IF(Monitoring_new!CK19=Monitoring_new!$P19,Monitoring_new!$V19,"ERROR"))))))</f>
        <v>0</v>
      </c>
      <c r="CL19" s="79"/>
      <c r="CM19" s="70">
        <f>IF(Monitoring_new!CM19="","",IF(Monitoring_new!CM19=Monitoring_new!$H19,Monitoring_new!$R19,IF(Monitoring_new!CM19=Monitoring_new!$J19,Monitoring_new!$S19,IF(Monitoring_new!CM19=Monitoring_new!$L19,Monitoring_new!$T19,IF(Monitoring_new!CM19=Monitoring_new!$N19,Monitoring_new!$U19,IF(Monitoring_new!CM19=Monitoring_new!$P19,Monitoring_new!$V19,"ERROR"))))))</f>
        <v>0</v>
      </c>
      <c r="CN19" s="79"/>
      <c r="CO19" s="70">
        <f>IF(Monitoring_new!CO19="","",IF(Monitoring_new!CO19=Monitoring_new!$H19,Monitoring_new!$R19,IF(Monitoring_new!CO19=Monitoring_new!$J19,Monitoring_new!$S19,IF(Monitoring_new!CO19=Monitoring_new!$L19,Monitoring_new!$T19,IF(Monitoring_new!CO19=Monitoring_new!$N19,Monitoring_new!$U19,IF(Monitoring_new!CO19=Monitoring_new!$P19,Monitoring_new!$V19,"ERROR"))))))</f>
        <v>0</v>
      </c>
      <c r="CP19" s="79"/>
      <c r="CQ19" s="70">
        <f>IF(Monitoring_new!CQ19="","",IF(Monitoring_new!CQ19=Monitoring_new!$H19,Monitoring_new!$R19,IF(Monitoring_new!CQ19=Monitoring_new!$J19,Monitoring_new!$S19,IF(Monitoring_new!CQ19=Monitoring_new!$L19,Monitoring_new!$T19,IF(Monitoring_new!CQ19=Monitoring_new!$N19,Monitoring_new!$U19,IF(Monitoring_new!CQ19=Monitoring_new!$P19,Monitoring_new!$V19,"ERROR"))))))</f>
        <v>0</v>
      </c>
      <c r="CR19" s="79"/>
      <c r="CS19" s="70">
        <f>IF(Monitoring_new!CS19="","",IF(Monitoring_new!CS19=Monitoring_new!$H19,Monitoring_new!$R19,IF(Monitoring_new!CS19=Monitoring_new!$J19,Monitoring_new!$S19,IF(Monitoring_new!CS19=Monitoring_new!$L19,Monitoring_new!$T19,IF(Monitoring_new!CS19=Monitoring_new!$N19,Monitoring_new!$U19,IF(Monitoring_new!CS19=Monitoring_new!$P19,Monitoring_new!$V19,"ERROR"))))))</f>
        <v>1</v>
      </c>
      <c r="CT19" s="79"/>
      <c r="CU19" s="70">
        <f>IF(Monitoring_new!CU19="","",IF(Monitoring_new!CU19=Monitoring_new!$H19,Monitoring_new!$R19,IF(Monitoring_new!CU19=Monitoring_new!$J19,Monitoring_new!$S19,IF(Monitoring_new!CU19=Monitoring_new!$L19,Monitoring_new!$T19,IF(Monitoring_new!CU19=Monitoring_new!$N19,Monitoring_new!$U19,IF(Monitoring_new!CU19=Monitoring_new!$P19,Monitoring_new!$V19,"ERROR"))))))</f>
        <v>0</v>
      </c>
      <c r="CV19" s="79"/>
      <c r="CW19" s="70">
        <f>IF(Monitoring_new!CW19="","",IF(Monitoring_new!CW19=Monitoring_new!$H19,Monitoring_new!$R19,IF(Monitoring_new!CW19=Monitoring_new!$J19,Monitoring_new!$S19,IF(Monitoring_new!CW19=Monitoring_new!$L19,Monitoring_new!$T19,IF(Monitoring_new!CW19=Monitoring_new!$N19,Monitoring_new!$U19,IF(Monitoring_new!CW19=Monitoring_new!$P19,Monitoring_new!$V19,"ERROR"))))))</f>
        <v>0</v>
      </c>
      <c r="CX19" s="79"/>
      <c r="CY19" s="70">
        <f>IF(Monitoring_new!CY19="","",IF(Monitoring_new!CY19=Monitoring_new!$H19,Monitoring_new!$R19,IF(Monitoring_new!CY19=Monitoring_new!$J19,Monitoring_new!$S19,IF(Monitoring_new!CY19=Monitoring_new!$L19,Monitoring_new!$T19,IF(Monitoring_new!CY19=Monitoring_new!$N19,Monitoring_new!$U19,IF(Monitoring_new!CY19=Monitoring_new!$P19,Monitoring_new!$V19,"ERROR"))))))</f>
        <v>0</v>
      </c>
      <c r="CZ19" s="79"/>
      <c r="DA19" s="70">
        <f>IF(Monitoring_new!DA19="","",IF(Monitoring_new!DA19=Monitoring_new!$H19,Monitoring_new!$R19,IF(Monitoring_new!DA19=Monitoring_new!$J19,Monitoring_new!$S19,IF(Monitoring_new!DA19=Monitoring_new!$L19,Monitoring_new!$T19,IF(Monitoring_new!DA19=Monitoring_new!$N19,Monitoring_new!$U19,IF(Monitoring_new!DA19=Monitoring_new!$P19,Monitoring_new!$V19,"ERROR"))))))</f>
        <v>0</v>
      </c>
      <c r="DB19" s="79"/>
      <c r="DC19" s="70">
        <f>IF(Monitoring_new!DC19="","",IF(Monitoring_new!DC19=Monitoring_new!$H19,Monitoring_new!$R19,IF(Monitoring_new!DC19=Monitoring_new!$J19,Monitoring_new!$S19,IF(Monitoring_new!DC19=Monitoring_new!$L19,Monitoring_new!$T19,IF(Monitoring_new!DC19=Monitoring_new!$N19,Monitoring_new!$U19,IF(Monitoring_new!DC19=Monitoring_new!$P19,Monitoring_new!$V19,"ERROR"))))))</f>
        <v>0</v>
      </c>
      <c r="DD19" s="79"/>
      <c r="DE19" s="70">
        <f>IF(Monitoring_new!DE19="","",IF(Monitoring_new!DE19=Monitoring_new!$H19,Monitoring_new!$R19,IF(Monitoring_new!DE19=Monitoring_new!$J19,Monitoring_new!$S19,IF(Monitoring_new!DE19=Monitoring_new!$L19,Monitoring_new!$T19,IF(Monitoring_new!DE19=Monitoring_new!$N19,Monitoring_new!$U19,IF(Monitoring_new!DE19=Monitoring_new!$P19,Monitoring_new!$V19,"ERROR"))))))</f>
        <v>0</v>
      </c>
      <c r="DF19" s="79"/>
      <c r="DG19" s="70">
        <f>IF(Monitoring_new!DG19="","",IF(Monitoring_new!DG19=Monitoring_new!$H19,Monitoring_new!$R19,IF(Monitoring_new!DG19=Monitoring_new!$J19,Monitoring_new!$S19,IF(Monitoring_new!DG19=Monitoring_new!$L19,Monitoring_new!$T19,IF(Monitoring_new!DG19=Monitoring_new!$N19,Monitoring_new!$U19,IF(Monitoring_new!DG19=Monitoring_new!$P19,Monitoring_new!$V19,"ERROR"))))))</f>
        <v>0</v>
      </c>
      <c r="DH19" s="79"/>
      <c r="DI19" s="70">
        <f>IF(Monitoring_new!DI19="","",IF(Monitoring_new!DI19=Monitoring_new!$H19,Monitoring_new!$R19,IF(Monitoring_new!DI19=Monitoring_new!$J19,Monitoring_new!$S19,IF(Monitoring_new!DI19=Monitoring_new!$L19,Monitoring_new!$T19,IF(Monitoring_new!DI19=Monitoring_new!$N19,Monitoring_new!$U19,IF(Monitoring_new!DI19=Monitoring_new!$P19,Monitoring_new!$V19,"ERROR"))))))</f>
        <v>0</v>
      </c>
      <c r="DJ19" s="79"/>
      <c r="DK19" s="70">
        <f>IF(Monitoring_new!DK19="","",IF(Monitoring_new!DK19=Monitoring_new!$H19,Monitoring_new!$R19,IF(Monitoring_new!DK19=Monitoring_new!$J19,Monitoring_new!$S19,IF(Monitoring_new!DK19=Monitoring_new!$L19,Monitoring_new!$T19,IF(Monitoring_new!DK19=Monitoring_new!$N19,Monitoring_new!$U19,IF(Monitoring_new!DK19=Monitoring_new!$P19,Monitoring_new!$V19,"ERROR"))))))</f>
        <v>0</v>
      </c>
      <c r="DL19" s="79"/>
      <c r="DM19" s="70">
        <f>IF(Monitoring_new!DM19="","",IF(Monitoring_new!DM19=Monitoring_new!$H19,Monitoring_new!$R19,IF(Monitoring_new!DM19=Monitoring_new!$J19,Monitoring_new!$S19,IF(Monitoring_new!DM19=Monitoring_new!$L19,Monitoring_new!$T19,IF(Monitoring_new!DM19=Monitoring_new!$N19,Monitoring_new!$U19,IF(Monitoring_new!DM19=Monitoring_new!$P19,Monitoring_new!$V19,"ERROR"))))))</f>
        <v>0</v>
      </c>
      <c r="DN19" s="79"/>
      <c r="DO19" s="70">
        <f>IF(Monitoring_new!DO19="","",IF(Monitoring_new!DO19=Monitoring_new!$H19,Monitoring_new!$R19,IF(Monitoring_new!DO19=Monitoring_new!$J19,Monitoring_new!$S19,IF(Monitoring_new!DO19=Monitoring_new!$L19,Monitoring_new!$T19,IF(Monitoring_new!DO19=Monitoring_new!$N19,Monitoring_new!$U19,IF(Monitoring_new!DO19=Monitoring_new!$P19,Monitoring_new!$V19,"ERROR"))))))</f>
        <v>0</v>
      </c>
      <c r="DP19" s="79"/>
      <c r="DQ19" s="70">
        <f>IF(Monitoring_new!DQ19="","",IF(Monitoring_new!DQ19=Monitoring_new!$H19,Monitoring_new!$R19,IF(Monitoring_new!DQ19=Monitoring_new!$J19,Monitoring_new!$S19,IF(Monitoring_new!DQ19=Monitoring_new!$L19,Monitoring_new!$T19,IF(Monitoring_new!DQ19=Monitoring_new!$N19,Monitoring_new!$U19,IF(Monitoring_new!DQ19=Monitoring_new!$P19,Monitoring_new!$V19,"ERROR"))))))</f>
        <v>0</v>
      </c>
      <c r="DR19" s="79"/>
      <c r="DS19" s="70">
        <f>IF(Monitoring_new!DS19="","",IF(Monitoring_new!DS19=Monitoring_new!$H19,Monitoring_new!$R19,IF(Monitoring_new!DS19=Monitoring_new!$J19,Monitoring_new!$S19,IF(Monitoring_new!DS19=Monitoring_new!$L19,Monitoring_new!$T19,IF(Monitoring_new!DS19=Monitoring_new!$N19,Monitoring_new!$U19,IF(Monitoring_new!DS19=Monitoring_new!$P19,Monitoring_new!$V19,"ERROR"))))))</f>
        <v>0</v>
      </c>
      <c r="DT19" s="79"/>
      <c r="DU19" s="70">
        <f>IF(Monitoring_new!DU19="","",IF(Monitoring_new!DU19=Monitoring_new!$H19,Monitoring_new!$R19,IF(Monitoring_new!DU19=Monitoring_new!$J19,Monitoring_new!$S19,IF(Monitoring_new!DU19=Monitoring_new!$L19,Monitoring_new!$T19,IF(Monitoring_new!DU19=Monitoring_new!$N19,Monitoring_new!$U19,IF(Monitoring_new!DU19=Monitoring_new!$P19,Monitoring_new!$V19,"ERROR"))))))</f>
        <v>0</v>
      </c>
      <c r="DV19" s="79"/>
      <c r="DW19" s="70">
        <f>IF(Monitoring_new!DW19="","",IF(Monitoring_new!DW19=Monitoring_new!$H19,Monitoring_new!$R19,IF(Monitoring_new!DW19=Monitoring_new!$J19,Monitoring_new!$S19,IF(Monitoring_new!DW19=Monitoring_new!$L19,Monitoring_new!$T19,IF(Monitoring_new!DW19=Monitoring_new!$N19,Monitoring_new!$U19,IF(Monitoring_new!DW19=Monitoring_new!$P19,Monitoring_new!$V19,"ERROR"))))))</f>
        <v>0</v>
      </c>
      <c r="DX19" s="79"/>
      <c r="DY19" s="70">
        <f>IF(Monitoring_new!DY19="","",IF(Monitoring_new!DY19=Monitoring_new!$H19,Monitoring_new!$R19,IF(Monitoring_new!DY19=Monitoring_new!$J19,Monitoring_new!$S19,IF(Monitoring_new!DY19=Monitoring_new!$L19,Monitoring_new!$T19,IF(Monitoring_new!DY19=Monitoring_new!$N19,Monitoring_new!$U19,IF(Monitoring_new!DY19=Monitoring_new!$P19,Monitoring_new!$V19,"ERROR"))))))</f>
        <v>0</v>
      </c>
      <c r="DZ19" s="79"/>
      <c r="EA19" s="70">
        <f>IF(Monitoring_new!EA19="","",IF(Monitoring_new!EA19=Monitoring_new!$H19,Monitoring_new!$R19,IF(Monitoring_new!EA19=Monitoring_new!$J19,Monitoring_new!$S19,IF(Monitoring_new!EA19=Monitoring_new!$L19,Monitoring_new!$T19,IF(Monitoring_new!EA19=Monitoring_new!$N19,Monitoring_new!$U19,IF(Monitoring_new!EA19=Monitoring_new!$P19,Monitoring_new!$V19,"ERROR"))))))</f>
        <v>0</v>
      </c>
      <c r="EB19" s="79"/>
      <c r="EC19" s="70">
        <f>IF(Monitoring_new!EC19="","",IF(Monitoring_new!EC19=Monitoring_new!$H19,Monitoring_new!$R19,IF(Monitoring_new!EC19=Monitoring_new!$J19,Monitoring_new!$S19,IF(Monitoring_new!EC19=Monitoring_new!$L19,Monitoring_new!$T19,IF(Monitoring_new!EC19=Monitoring_new!$N19,Monitoring_new!$U19,IF(Monitoring_new!EC19=Monitoring_new!$P19,Monitoring_new!$V19,"ERROR"))))))</f>
        <v>0</v>
      </c>
      <c r="ED19" s="79"/>
      <c r="EE19" s="70">
        <f>IF(Monitoring_new!EE19="","",IF(Monitoring_new!EE19=Monitoring_new!$H19,Monitoring_new!$R19,IF(Monitoring_new!EE19=Monitoring_new!$J19,Monitoring_new!$S19,IF(Monitoring_new!EE19=Monitoring_new!$L19,Monitoring_new!$T19,IF(Monitoring_new!EE19=Monitoring_new!$N19,Monitoring_new!$U19,IF(Monitoring_new!EE19=Monitoring_new!$P19,Monitoring_new!$V19,"ERROR"))))))</f>
        <v>0</v>
      </c>
      <c r="EF19" s="79"/>
      <c r="EG19" s="70">
        <f>IF(Monitoring_new!EG19="","",IF(Monitoring_new!EG19=Monitoring_new!$H19,Monitoring_new!$R19,IF(Monitoring_new!EG19=Monitoring_new!$J19,Monitoring_new!$S19,IF(Monitoring_new!EG19=Monitoring_new!$L19,Monitoring_new!$T19,IF(Monitoring_new!EG19=Monitoring_new!$N19,Monitoring_new!$U19,IF(Monitoring_new!EG19=Monitoring_new!$P19,Monitoring_new!$V19,"ERROR"))))))</f>
        <v>0</v>
      </c>
      <c r="EH19" s="79"/>
      <c r="EI19" s="70">
        <f>IF(Monitoring_new!EI19="","",IF(Monitoring_new!EI19=Monitoring_new!$H19,Monitoring_new!$R19,IF(Monitoring_new!EI19=Monitoring_new!$J19,Monitoring_new!$S19,IF(Monitoring_new!EI19=Monitoring_new!$L19,Monitoring_new!$T19,IF(Monitoring_new!EI19=Monitoring_new!$N19,Monitoring_new!$U19,IF(Monitoring_new!EI19=Monitoring_new!$P19,Monitoring_new!$V19,"ERROR"))))))</f>
        <v>0</v>
      </c>
      <c r="EJ19" s="79"/>
      <c r="EK19" s="70">
        <f>IF(Monitoring_new!EK19="","",IF(Monitoring_new!EK19=Monitoring_new!$H19,Monitoring_new!$R19,IF(Monitoring_new!EK19=Monitoring_new!$J19,Monitoring_new!$S19,IF(Monitoring_new!EK19=Monitoring_new!$L19,Monitoring_new!$T19,IF(Monitoring_new!EK19=Monitoring_new!$N19,Monitoring_new!$U19,IF(Monitoring_new!EK19=Monitoring_new!$P19,Monitoring_new!$V19,"ERROR"))))))</f>
        <v>0</v>
      </c>
      <c r="EL19" s="79"/>
      <c r="EM19" s="70">
        <f>IF(Monitoring_new!EM19="","",IF(Monitoring_new!EM19=Monitoring_new!$H19,Monitoring_new!$R19,IF(Monitoring_new!EM19=Monitoring_new!$J19,Monitoring_new!$S19,IF(Monitoring_new!EM19=Monitoring_new!$L19,Monitoring_new!$T19,IF(Monitoring_new!EM19=Monitoring_new!$N19,Monitoring_new!$U19,IF(Monitoring_new!EM19=Monitoring_new!$P19,Monitoring_new!$V19,"ERROR"))))))</f>
        <v>0</v>
      </c>
      <c r="EN19" s="79"/>
      <c r="EO19" s="70">
        <f>IF(Monitoring_new!EO19="","",IF(Monitoring_new!EO19=Monitoring_new!$H19,Monitoring_new!$R19,IF(Monitoring_new!EO19=Monitoring_new!$J19,Monitoring_new!$S19,IF(Monitoring_new!EO19=Monitoring_new!$L19,Monitoring_new!$T19,IF(Monitoring_new!EO19=Monitoring_new!$N19,Monitoring_new!$U19,IF(Monitoring_new!EO19=Monitoring_new!$P19,Monitoring_new!$V19,"ERROR"))))))</f>
        <v>0</v>
      </c>
      <c r="EP19" s="79"/>
      <c r="EQ19" s="70">
        <f>IF(Monitoring_new!EQ19="","",IF(Monitoring_new!EQ19=Monitoring_new!$H19,Monitoring_new!$R19,IF(Monitoring_new!EQ19=Monitoring_new!$J19,Monitoring_new!$S19,IF(Monitoring_new!EQ19=Monitoring_new!$L19,Monitoring_new!$T19,IF(Monitoring_new!EQ19=Monitoring_new!$N19,Monitoring_new!$U19,IF(Monitoring_new!EQ19=Monitoring_new!$P19,Monitoring_new!$V19,"ERROR"))))))</f>
        <v>0</v>
      </c>
      <c r="ER19" s="79"/>
      <c r="ES19" s="70">
        <f>IF(Monitoring_new!ES19="","",IF(Monitoring_new!ES19=Monitoring_new!$H19,Monitoring_new!$R19,IF(Monitoring_new!ES19=Monitoring_new!$J19,Monitoring_new!$S19,IF(Monitoring_new!ES19=Monitoring_new!$L19,Monitoring_new!$T19,IF(Monitoring_new!ES19=Monitoring_new!$N19,Monitoring_new!$U19,IF(Monitoring_new!ES19=Monitoring_new!$P19,Monitoring_new!$V19,"ERROR"))))))</f>
        <v>0</v>
      </c>
      <c r="ET19" s="79"/>
      <c r="EU19" s="70">
        <f>IF(Monitoring_new!EU19="","",IF(Monitoring_new!EU19=Monitoring_new!$H19,Monitoring_new!$R19,IF(Monitoring_new!EU19=Monitoring_new!$J19,Monitoring_new!$S19,IF(Monitoring_new!EU19=Monitoring_new!$L19,Monitoring_new!$T19,IF(Monitoring_new!EU19=Monitoring_new!$N19,Monitoring_new!$U19,IF(Monitoring_new!EU19=Monitoring_new!$P19,Monitoring_new!$V19,"ERROR"))))))</f>
        <v>0</v>
      </c>
      <c r="EV19" s="79"/>
      <c r="EW19" s="70">
        <f>IF(Monitoring_new!EW19="","",IF(Monitoring_new!EW19=Monitoring_new!$H19,Monitoring_new!$R19,IF(Monitoring_new!EW19=Monitoring_new!$J19,Monitoring_new!$S19,IF(Monitoring_new!EW19=Monitoring_new!$L19,Monitoring_new!$T19,IF(Monitoring_new!EW19=Monitoring_new!$N19,Monitoring_new!$U19,IF(Monitoring_new!EW19=Monitoring_new!$P19,Monitoring_new!$V19,"ERROR"))))))</f>
        <v>0</v>
      </c>
      <c r="EX19" s="79"/>
      <c r="EY19" s="70">
        <f>IF(Monitoring_new!EY19="","",IF(Monitoring_new!EY19=Monitoring_new!$H19,Monitoring_new!$R19,IF(Monitoring_new!EY19=Monitoring_new!$J19,Monitoring_new!$S19,IF(Monitoring_new!EY19=Monitoring_new!$L19,Monitoring_new!$T19,IF(Monitoring_new!EY19=Monitoring_new!$N19,Monitoring_new!$U19,IF(Monitoring_new!EY19=Monitoring_new!$P19,Monitoring_new!$V19,"ERROR"))))))</f>
        <v>0</v>
      </c>
      <c r="EZ19" s="79"/>
      <c r="FA19" s="79"/>
      <c r="FB19" s="70" t="str">
        <f>IF(Monitoring_new!FB19="","",IF(Monitoring_new!FB19=Monitoring_new!$H19,Monitoring_new!$R19,IF(Monitoring_new!FB19=Monitoring_new!$J19,Monitoring_new!$S19,IF(Monitoring_new!FB19=Monitoring_new!$L19,Monitoring_new!$T19,IF(Monitoring_new!FB19=Monitoring_new!$N19,Monitoring_new!$U19,IF(Monitoring_new!FB19=Monitoring_new!$P19,Monitoring_new!$V19,"ERROR"))))))</f>
        <v/>
      </c>
      <c r="FC19" s="79"/>
      <c r="FD19" s="70" t="str">
        <f>IF(Monitoring_new!FD19="","",IF(Monitoring_new!FD19=Monitoring_new!$H19,Monitoring_new!$R19,IF(Monitoring_new!FD19=Monitoring_new!$J19,Monitoring_new!$S19,IF(Monitoring_new!FD19=Monitoring_new!$L19,Monitoring_new!$T19,IF(Monitoring_new!FD19=Monitoring_new!$N19,Monitoring_new!$U19,IF(Monitoring_new!FD19=Monitoring_new!$P19,Monitoring_new!$V19,"ERROR"))))))</f>
        <v/>
      </c>
      <c r="FE19" s="79"/>
      <c r="FF19" s="70" t="str">
        <f>IF(Monitoring_new!FF19="","",IF(Monitoring_new!FF19=Monitoring_new!$H19,Monitoring_new!$R19,IF(Monitoring_new!FF19=Monitoring_new!$J19,Monitoring_new!$S19,IF(Monitoring_new!FF19=Monitoring_new!$L19,Monitoring_new!$T19,IF(Monitoring_new!FF19=Monitoring_new!$N19,Monitoring_new!$U19,IF(Monitoring_new!FF19=Monitoring_new!$P19,Monitoring_new!$V19,"ERROR"))))))</f>
        <v/>
      </c>
      <c r="FG19" s="79"/>
    </row>
    <row r="20" spans="1:163" ht="50.1" customHeight="1" x14ac:dyDescent="0.3">
      <c r="A20" s="12" t="s">
        <v>44</v>
      </c>
      <c r="B20" s="20" t="s">
        <v>524</v>
      </c>
      <c r="C20" s="161" t="str">
        <f>VLOOKUP(A20,Quest_eng_2018!A:C,3,FALSE)</f>
        <v>Did the company publish public procurement notices in 2019 on the website?</v>
      </c>
      <c r="D20" s="161" t="s">
        <v>320</v>
      </c>
      <c r="E20" s="3" t="s">
        <v>134</v>
      </c>
      <c r="F20" s="3" t="s">
        <v>135</v>
      </c>
      <c r="G20" s="7">
        <v>2</v>
      </c>
      <c r="H20" s="3" t="s">
        <v>21</v>
      </c>
      <c r="I20" s="3" t="s">
        <v>22</v>
      </c>
      <c r="J20" s="3" t="s">
        <v>23</v>
      </c>
      <c r="K20" s="3" t="s">
        <v>24</v>
      </c>
      <c r="L20" s="3" t="s">
        <v>25</v>
      </c>
      <c r="M20" s="3" t="s">
        <v>26</v>
      </c>
      <c r="N20" s="3" t="s">
        <v>255</v>
      </c>
      <c r="O20" s="3" t="s">
        <v>255</v>
      </c>
      <c r="P20" s="3" t="s">
        <v>414</v>
      </c>
      <c r="Q20" s="3" t="s">
        <v>414</v>
      </c>
      <c r="R20" s="7">
        <v>2</v>
      </c>
      <c r="S20" s="3">
        <v>0</v>
      </c>
      <c r="T20" s="7">
        <f t="shared" si="0"/>
        <v>1</v>
      </c>
      <c r="U20" s="3" t="s">
        <v>255</v>
      </c>
      <c r="V20" s="3" t="s">
        <v>414</v>
      </c>
      <c r="W20" s="70">
        <f>IF(Monitoring_new!W20="","",IF(Monitoring_new!W20=Monitoring_new!$H20,Monitoring_new!$R20,IF(Monitoring_new!W20=Monitoring_new!$J20,Monitoring_new!$S20,IF(Monitoring_new!W20=Monitoring_new!$L20,Monitoring_new!$T20,IF(Monitoring_new!W20=Monitoring_new!$N20,Monitoring_new!$U20,IF(Monitoring_new!W20=Monitoring_new!$P20,Monitoring_new!$V20,"ERROR"))))))</f>
        <v>0</v>
      </c>
      <c r="X20" s="39"/>
      <c r="Y20" s="70">
        <f>IF(Monitoring_new!Y20="","",IF(Monitoring_new!Y20=Monitoring_new!$H20,Monitoring_new!$R20,IF(Monitoring_new!Y20=Monitoring_new!$J20,Monitoring_new!$S20,IF(Monitoring_new!Y20=Monitoring_new!$L20,Monitoring_new!$T20,IF(Monitoring_new!Y20=Monitoring_new!$N20,Monitoring_new!$U20,IF(Monitoring_new!Y20=Monitoring_new!$P20,Monitoring_new!$V20,"ERROR"))))))</f>
        <v>0</v>
      </c>
      <c r="Z20" s="39"/>
      <c r="AA20" s="70">
        <f>IF(Monitoring_new!AA20="","",IF(Monitoring_new!AA20=Monitoring_new!$H20,Monitoring_new!$R20,IF(Monitoring_new!AA20=Monitoring_new!$J20,Monitoring_new!$S20,IF(Monitoring_new!AA20=Monitoring_new!$L20,Monitoring_new!$T20,IF(Monitoring_new!AA20=Monitoring_new!$N20,Monitoring_new!$U20,IF(Monitoring_new!AA20=Monitoring_new!$P20,Monitoring_new!$V20,"ERROR"))))))</f>
        <v>0</v>
      </c>
      <c r="AB20" s="80"/>
      <c r="AC20" s="70">
        <f>IF(Monitoring_new!AC20="","",IF(Monitoring_new!AC20=Monitoring_new!$H20,Monitoring_new!$R20,IF(Monitoring_new!AC20=Monitoring_new!$J20,Monitoring_new!$S20,IF(Monitoring_new!AC20=Monitoring_new!$L20,Monitoring_new!$T20,IF(Monitoring_new!AC20=Monitoring_new!$N20,Monitoring_new!$U20,IF(Monitoring_new!AC20=Monitoring_new!$P20,Monitoring_new!$V20,"ERROR"))))))</f>
        <v>2</v>
      </c>
      <c r="AD20" s="79"/>
      <c r="AE20" s="70">
        <f>IF(Monitoring_new!AE20="","",IF(Monitoring_new!AE20=Monitoring_new!$H20,Monitoring_new!$R20,IF(Monitoring_new!AE20=Monitoring_new!$J20,Monitoring_new!$S20,IF(Monitoring_new!AE20=Monitoring_new!$L20,Monitoring_new!$T20,IF(Monitoring_new!AE20=Monitoring_new!$N20,Monitoring_new!$U20,IF(Monitoring_new!AE20=Monitoring_new!$P20,Monitoring_new!$V20,"ERROR"))))))</f>
        <v>0</v>
      </c>
      <c r="AF20" s="79"/>
      <c r="AG20" s="70">
        <f>IF(Monitoring_new!AG20="","",IF(Monitoring_new!AG20=Monitoring_new!$H20,Monitoring_new!$R20,IF(Monitoring_new!AG20=Monitoring_new!$J20,Monitoring_new!$S20,IF(Monitoring_new!AG20=Monitoring_new!$L20,Monitoring_new!$T20,IF(Monitoring_new!AG20=Monitoring_new!$N20,Monitoring_new!$U20,IF(Monitoring_new!AG20=Monitoring_new!$P20,Monitoring_new!$V20,"ERROR"))))))</f>
        <v>0</v>
      </c>
      <c r="AH20" s="79"/>
      <c r="AI20" s="70">
        <f>IF(Monitoring_new!AI20="","",IF(Monitoring_new!AI20=Monitoring_new!$H20,Monitoring_new!$R20,IF(Monitoring_new!AI20=Monitoring_new!$J20,Monitoring_new!$S20,IF(Monitoring_new!AI20=Monitoring_new!$L20,Monitoring_new!$T20,IF(Monitoring_new!AI20=Monitoring_new!$N20,Monitoring_new!$U20,IF(Monitoring_new!AI20=Monitoring_new!$P20,Monitoring_new!$V20,"ERROR"))))))</f>
        <v>0</v>
      </c>
      <c r="AJ20" s="79"/>
      <c r="AK20" s="70">
        <f>IF(Monitoring_new!AK20="","",IF(Monitoring_new!AK20=Monitoring_new!$H20,Monitoring_new!$R20,IF(Monitoring_new!AK20=Monitoring_new!$J20,Monitoring_new!$S20,IF(Monitoring_new!AK20=Monitoring_new!$L20,Monitoring_new!$T20,IF(Monitoring_new!AK20=Monitoring_new!$N20,Monitoring_new!$U20,IF(Monitoring_new!AK20=Monitoring_new!$P20,Monitoring_new!$V20,"ERROR"))))))</f>
        <v>0</v>
      </c>
      <c r="AL20" s="79"/>
      <c r="AM20" s="70">
        <f>IF(Monitoring_new!AM20="","",IF(Monitoring_new!AM20=Monitoring_new!$H20,Monitoring_new!$R20,IF(Monitoring_new!AM20=Monitoring_new!$J20,Monitoring_new!$S20,IF(Monitoring_new!AM20=Monitoring_new!$L20,Monitoring_new!$T20,IF(Monitoring_new!AM20=Monitoring_new!$N20,Monitoring_new!$U20,IF(Monitoring_new!AM20=Monitoring_new!$P20,Monitoring_new!$V20,"ERROR"))))))</f>
        <v>1</v>
      </c>
      <c r="AN20" s="79"/>
      <c r="AO20" s="70">
        <f>IF(Monitoring_new!AO20="","",IF(Monitoring_new!AO20=Monitoring_new!$H20,Monitoring_new!$R20,IF(Monitoring_new!AO20=Monitoring_new!$J20,Monitoring_new!$S20,IF(Monitoring_new!AO20=Monitoring_new!$L20,Monitoring_new!$T20,IF(Monitoring_new!AO20=Monitoring_new!$N20,Monitoring_new!$U20,IF(Monitoring_new!AO20=Monitoring_new!$P20,Monitoring_new!$V20,"ERROR"))))))</f>
        <v>2</v>
      </c>
      <c r="AP20" s="79"/>
      <c r="AQ20" s="70">
        <f>IF(Monitoring_new!AQ20="","",IF(Monitoring_new!AQ20=Monitoring_new!$H20,Monitoring_new!$R20,IF(Monitoring_new!AQ20=Monitoring_new!$J20,Monitoring_new!$S20,IF(Monitoring_new!AQ20=Monitoring_new!$L20,Monitoring_new!$T20,IF(Monitoring_new!AQ20=Monitoring_new!$N20,Monitoring_new!$U20,IF(Monitoring_new!AQ20=Monitoring_new!$P20,Monitoring_new!$V20,"ERROR"))))))</f>
        <v>2</v>
      </c>
      <c r="AR20" s="79"/>
      <c r="AS20" s="70">
        <f>IF(Monitoring_new!AS20="","",IF(Monitoring_new!AS20=Monitoring_new!$H20,Monitoring_new!$R20,IF(Monitoring_new!AS20=Monitoring_new!$J20,Monitoring_new!$S20,IF(Monitoring_new!AS20=Monitoring_new!$L20,Monitoring_new!$T20,IF(Monitoring_new!AS20=Monitoring_new!$N20,Monitoring_new!$U20,IF(Monitoring_new!AS20=Monitoring_new!$P20,Monitoring_new!$V20,"ERROR"))))))</f>
        <v>0</v>
      </c>
      <c r="AT20" s="79"/>
      <c r="AU20" s="70">
        <f>IF(Monitoring_new!AU20="","",IF(Monitoring_new!AU20=Monitoring_new!$H20,Monitoring_new!$R20,IF(Monitoring_new!AU20=Monitoring_new!$J20,Monitoring_new!$S20,IF(Monitoring_new!AU20=Monitoring_new!$L20,Monitoring_new!$T20,IF(Monitoring_new!AU20=Monitoring_new!$N20,Monitoring_new!$U20,IF(Monitoring_new!AU20=Monitoring_new!$P20,Monitoring_new!$V20,"ERROR"))))))</f>
        <v>2</v>
      </c>
      <c r="AV20" s="79"/>
      <c r="AW20" s="70">
        <f>IF(Monitoring_new!AW20="","",IF(Monitoring_new!AW20=Monitoring_new!$H20,Monitoring_new!$R20,IF(Monitoring_new!AW20=Monitoring_new!$J20,Monitoring_new!$S20,IF(Monitoring_new!AW20=Monitoring_new!$L20,Monitoring_new!$T20,IF(Monitoring_new!AW20=Monitoring_new!$N20,Monitoring_new!$U20,IF(Monitoring_new!AW20=Monitoring_new!$P20,Monitoring_new!$V20,"ERROR"))))))</f>
        <v>0</v>
      </c>
      <c r="AX20" s="79"/>
      <c r="AY20" s="70">
        <f>IF(Monitoring_new!AY20="","",IF(Monitoring_new!AY20=Monitoring_new!$H20,Monitoring_new!$R20,IF(Monitoring_new!AY20=Monitoring_new!$J20,Monitoring_new!$S20,IF(Monitoring_new!AY20=Monitoring_new!$L20,Monitoring_new!$T20,IF(Monitoring_new!AY20=Monitoring_new!$N20,Monitoring_new!$U20,IF(Monitoring_new!AY20=Monitoring_new!$P20,Monitoring_new!$V20,"ERROR"))))))</f>
        <v>0</v>
      </c>
      <c r="AZ20" s="79"/>
      <c r="BA20" s="70">
        <f>IF(Monitoring_new!BA20="","",IF(Monitoring_new!BA20=Monitoring_new!$H20,Monitoring_new!$R20,IF(Monitoring_new!BA20=Monitoring_new!$J20,Monitoring_new!$S20,IF(Monitoring_new!BA20=Monitoring_new!$L20,Monitoring_new!$T20,IF(Monitoring_new!BA20=Monitoring_new!$N20,Monitoring_new!$U20,IF(Monitoring_new!BA20=Monitoring_new!$P20,Monitoring_new!$V20,"ERROR"))))))</f>
        <v>2</v>
      </c>
      <c r="BB20" s="79"/>
      <c r="BC20" s="70">
        <f>IF(Monitoring_new!BC20="","",IF(Monitoring_new!BC20=Monitoring_new!$H20,Monitoring_new!$R20,IF(Monitoring_new!BC20=Monitoring_new!$J20,Monitoring_new!$S20,IF(Monitoring_new!BC20=Monitoring_new!$L20,Monitoring_new!$T20,IF(Monitoring_new!BC20=Monitoring_new!$N20,Monitoring_new!$U20,IF(Monitoring_new!BC20=Monitoring_new!$P20,Monitoring_new!$V20,"ERROR"))))))</f>
        <v>0</v>
      </c>
      <c r="BD20" s="79"/>
      <c r="BE20" s="70">
        <f>IF(Monitoring_new!BE20="","",IF(Monitoring_new!BE20=Monitoring_new!$H20,Monitoring_new!$R20,IF(Monitoring_new!BE20=Monitoring_new!$J20,Monitoring_new!$S20,IF(Monitoring_new!BE20=Monitoring_new!$L20,Monitoring_new!$T20,IF(Monitoring_new!BE20=Monitoring_new!$N20,Monitoring_new!$U20,IF(Monitoring_new!BE20=Monitoring_new!$P20,Monitoring_new!$V20,"ERROR"))))))</f>
        <v>0</v>
      </c>
      <c r="BF20" s="108"/>
      <c r="BG20" s="70">
        <f>IF(Monitoring_new!BG20="","",IF(Monitoring_new!BG20=Monitoring_new!$H20,Monitoring_new!$R20,IF(Monitoring_new!BG20=Monitoring_new!$J20,Monitoring_new!$S20,IF(Monitoring_new!BG20=Monitoring_new!$L20,Monitoring_new!$T20,IF(Monitoring_new!BG20=Monitoring_new!$N20,Monitoring_new!$U20,IF(Monitoring_new!BG20=Monitoring_new!$P20,Monitoring_new!$V20,"ERROR"))))))</f>
        <v>0</v>
      </c>
      <c r="BH20" s="79"/>
      <c r="BI20" s="70">
        <f>IF(Monitoring_new!BI20="","",IF(Monitoring_new!BI20=Monitoring_new!$H20,Monitoring_new!$R20,IF(Monitoring_new!BI20=Monitoring_new!$J20,Monitoring_new!$S20,IF(Monitoring_new!BI20=Monitoring_new!$L20,Monitoring_new!$T20,IF(Monitoring_new!BI20=Monitoring_new!$N20,Monitoring_new!$U20,IF(Monitoring_new!BI20=Monitoring_new!$P20,Monitoring_new!$V20,"ERROR"))))))</f>
        <v>0</v>
      </c>
      <c r="BJ20" s="79"/>
      <c r="BK20" s="70">
        <f>IF(Monitoring_new!BK20="","",IF(Monitoring_new!BK20=Monitoring_new!$H20,Monitoring_new!$R20,IF(Monitoring_new!BK20=Monitoring_new!$J20,Monitoring_new!$S20,IF(Monitoring_new!BK20=Monitoring_new!$L20,Monitoring_new!$T20,IF(Monitoring_new!BK20=Monitoring_new!$N20,Monitoring_new!$U20,IF(Monitoring_new!BK20=Monitoring_new!$P20,Monitoring_new!$V20,"ERROR"))))))</f>
        <v>2</v>
      </c>
      <c r="BL20" s="79"/>
      <c r="BM20" s="70">
        <f>IF(Monitoring_new!BM20="","",IF(Monitoring_new!BM20=Monitoring_new!$H20,Monitoring_new!$R20,IF(Monitoring_new!BM20=Monitoring_new!$J20,Monitoring_new!$S20,IF(Monitoring_new!BM20=Monitoring_new!$L20,Monitoring_new!$T20,IF(Monitoring_new!BM20=Monitoring_new!$N20,Monitoring_new!$U20,IF(Monitoring_new!BM20=Monitoring_new!$P20,Monitoring_new!$V20,"ERROR"))))))</f>
        <v>2</v>
      </c>
      <c r="BN20" s="79"/>
      <c r="BO20" s="70">
        <f>IF(Monitoring_new!BO20="","",IF(Monitoring_new!BO20=Monitoring_new!$H20,Monitoring_new!$R20,IF(Monitoring_new!BO20=Monitoring_new!$J20,Monitoring_new!$S20,IF(Monitoring_new!BO20=Monitoring_new!$L20,Monitoring_new!$T20,IF(Monitoring_new!BO20=Monitoring_new!$N20,Monitoring_new!$U20,IF(Monitoring_new!BO20=Monitoring_new!$P20,Monitoring_new!$V20,"ERROR"))))))</f>
        <v>1</v>
      </c>
      <c r="BP20" s="79"/>
      <c r="BQ20" s="70" t="str">
        <f>IF(Monitoring_new!BQ20="","",IF(Monitoring_new!BQ20=Monitoring_new!$H20,Monitoring_new!$R20,IF(Monitoring_new!BQ20=Monitoring_new!$J20,Monitoring_new!$S20,IF(Monitoring_new!BQ20=Monitoring_new!$L20,Monitoring_new!$T20,IF(Monitoring_new!BQ20=Monitoring_new!$N20,Monitoring_new!$U20,IF(Monitoring_new!BQ20=Monitoring_new!$P20,Monitoring_new!$V20,"ERROR"))))))</f>
        <v>N/A</v>
      </c>
      <c r="BR20" s="79"/>
      <c r="BS20" s="70">
        <f>IF(Monitoring_new!BS20="","",IF(Monitoring_new!BS20=Monitoring_new!$H20,Monitoring_new!$R20,IF(Monitoring_new!BS20=Monitoring_new!$J20,Monitoring_new!$S20,IF(Monitoring_new!BS20=Monitoring_new!$L20,Monitoring_new!$T20,IF(Monitoring_new!BS20=Monitoring_new!$N20,Monitoring_new!$U20,IF(Monitoring_new!BS20=Monitoring_new!$P20,Monitoring_new!$V20,"ERROR"))))))</f>
        <v>0</v>
      </c>
      <c r="BT20" s="79"/>
      <c r="BU20" s="70">
        <f>IF(Monitoring_new!BU20="","",IF(Monitoring_new!BU20=Monitoring_new!$H20,Monitoring_new!$R20,IF(Monitoring_new!BU20=Monitoring_new!$J20,Monitoring_new!$S20,IF(Monitoring_new!BU20=Monitoring_new!$L20,Monitoring_new!$T20,IF(Monitoring_new!BU20=Monitoring_new!$N20,Monitoring_new!$U20,IF(Monitoring_new!BU20=Monitoring_new!$P20,Monitoring_new!$V20,"ERROR"))))))</f>
        <v>0</v>
      </c>
      <c r="BV20" s="79"/>
      <c r="BW20" s="70">
        <f>IF(Monitoring_new!BW20="","",IF(Monitoring_new!BW20=Monitoring_new!$H20,Monitoring_new!$R20,IF(Monitoring_new!BW20=Monitoring_new!$J20,Monitoring_new!$S20,IF(Monitoring_new!BW20=Monitoring_new!$L20,Monitoring_new!$T20,IF(Monitoring_new!BW20=Monitoring_new!$N20,Monitoring_new!$U20,IF(Monitoring_new!BW20=Monitoring_new!$P20,Monitoring_new!$V20,"ERROR"))))))</f>
        <v>0</v>
      </c>
      <c r="BX20" s="79"/>
      <c r="BY20" s="70">
        <f>IF(Monitoring_new!BY20="","",IF(Monitoring_new!BY20=Monitoring_new!$H20,Monitoring_new!$R20,IF(Monitoring_new!BY20=Monitoring_new!$J20,Monitoring_new!$S20,IF(Monitoring_new!BY20=Monitoring_new!$L20,Monitoring_new!$T20,IF(Monitoring_new!BY20=Monitoring_new!$N20,Monitoring_new!$U20,IF(Monitoring_new!BY20=Monitoring_new!$P20,Monitoring_new!$V20,"ERROR"))))))</f>
        <v>0</v>
      </c>
      <c r="BZ20" s="79"/>
      <c r="CA20" s="70">
        <f>IF(Monitoring_new!CA20="","",IF(Monitoring_new!CA20=Monitoring_new!$H20,Monitoring_new!$R20,IF(Monitoring_new!CA20=Monitoring_new!$J20,Monitoring_new!$S20,IF(Monitoring_new!CA20=Monitoring_new!$L20,Monitoring_new!$T20,IF(Monitoring_new!CA20=Monitoring_new!$N20,Monitoring_new!$U20,IF(Monitoring_new!CA20=Monitoring_new!$P20,Monitoring_new!$V20,"ERROR"))))))</f>
        <v>0</v>
      </c>
      <c r="CB20" s="79"/>
      <c r="CC20" s="70">
        <f>IF(Monitoring_new!CC20="","",IF(Monitoring_new!CC20=Monitoring_new!$H20,Monitoring_new!$R20,IF(Monitoring_new!CC20=Monitoring_new!$J20,Monitoring_new!$S20,IF(Monitoring_new!CC20=Monitoring_new!$L20,Monitoring_new!$T20,IF(Monitoring_new!CC20=Monitoring_new!$N20,Monitoring_new!$U20,IF(Monitoring_new!CC20=Monitoring_new!$P20,Monitoring_new!$V20,"ERROR"))))))</f>
        <v>0</v>
      </c>
      <c r="CD20" s="113"/>
      <c r="CE20" s="70">
        <f>IF(Monitoring_new!CE20="","",IF(Monitoring_new!CE20=Monitoring_new!$H20,Monitoring_new!$R20,IF(Monitoring_new!CE20=Monitoring_new!$J20,Monitoring_new!$S20,IF(Monitoring_new!CE20=Monitoring_new!$L20,Monitoring_new!$T20,IF(Monitoring_new!CE20=Monitoring_new!$N20,Monitoring_new!$U20,IF(Monitoring_new!CE20=Monitoring_new!$P20,Monitoring_new!$V20,"ERROR"))))))</f>
        <v>1</v>
      </c>
      <c r="CF20" s="113"/>
      <c r="CG20" s="70">
        <f>IF(Monitoring_new!CG20="","",IF(Monitoring_new!CG20=Monitoring_new!$H20,Monitoring_new!$R20,IF(Monitoring_new!CG20=Monitoring_new!$J20,Monitoring_new!$S20,IF(Monitoring_new!CG20=Monitoring_new!$L20,Monitoring_new!$T20,IF(Monitoring_new!CG20=Monitoring_new!$N20,Monitoring_new!$U20,IF(Monitoring_new!CG20=Monitoring_new!$P20,Monitoring_new!$V20,"ERROR"))))))</f>
        <v>0</v>
      </c>
      <c r="CH20" s="79"/>
      <c r="CI20" s="70">
        <f>IF(Monitoring_new!CI20="","",IF(Monitoring_new!CI20=Monitoring_new!$H20,Monitoring_new!$R20,IF(Monitoring_new!CI20=Monitoring_new!$J20,Monitoring_new!$S20,IF(Monitoring_new!CI20=Monitoring_new!$L20,Monitoring_new!$T20,IF(Monitoring_new!CI20=Monitoring_new!$N20,Monitoring_new!$U20,IF(Monitoring_new!CI20=Monitoring_new!$P20,Monitoring_new!$V20,"ERROR"))))))</f>
        <v>0</v>
      </c>
      <c r="CJ20" s="79"/>
      <c r="CK20" s="70">
        <f>IF(Monitoring_new!CK20="","",IF(Monitoring_new!CK20=Monitoring_new!$H20,Monitoring_new!$R20,IF(Monitoring_new!CK20=Monitoring_new!$J20,Monitoring_new!$S20,IF(Monitoring_new!CK20=Monitoring_new!$L20,Monitoring_new!$T20,IF(Monitoring_new!CK20=Monitoring_new!$N20,Monitoring_new!$U20,IF(Monitoring_new!CK20=Monitoring_new!$P20,Monitoring_new!$V20,"ERROR"))))))</f>
        <v>0</v>
      </c>
      <c r="CL20" s="79"/>
      <c r="CM20" s="70">
        <f>IF(Monitoring_new!CM20="","",IF(Monitoring_new!CM20=Monitoring_new!$H20,Monitoring_new!$R20,IF(Monitoring_new!CM20=Monitoring_new!$J20,Monitoring_new!$S20,IF(Monitoring_new!CM20=Monitoring_new!$L20,Monitoring_new!$T20,IF(Monitoring_new!CM20=Monitoring_new!$N20,Monitoring_new!$U20,IF(Monitoring_new!CM20=Monitoring_new!$P20,Monitoring_new!$V20,"ERROR"))))))</f>
        <v>0</v>
      </c>
      <c r="CN20" s="79"/>
      <c r="CO20" s="70">
        <f>IF(Monitoring_new!CO20="","",IF(Monitoring_new!CO20=Monitoring_new!$H20,Monitoring_new!$R20,IF(Monitoring_new!CO20=Monitoring_new!$J20,Monitoring_new!$S20,IF(Monitoring_new!CO20=Monitoring_new!$L20,Monitoring_new!$T20,IF(Monitoring_new!CO20=Monitoring_new!$N20,Monitoring_new!$U20,IF(Monitoring_new!CO20=Monitoring_new!$P20,Monitoring_new!$V20,"ERROR"))))))</f>
        <v>2</v>
      </c>
      <c r="CP20" s="79"/>
      <c r="CQ20" s="70">
        <f>IF(Monitoring_new!CQ20="","",IF(Monitoring_new!CQ20=Monitoring_new!$H20,Monitoring_new!$R20,IF(Monitoring_new!CQ20=Monitoring_new!$J20,Monitoring_new!$S20,IF(Monitoring_new!CQ20=Monitoring_new!$L20,Monitoring_new!$T20,IF(Monitoring_new!CQ20=Monitoring_new!$N20,Monitoring_new!$U20,IF(Monitoring_new!CQ20=Monitoring_new!$P20,Monitoring_new!$V20,"ERROR"))))))</f>
        <v>0</v>
      </c>
      <c r="CR20" s="79"/>
      <c r="CS20" s="70">
        <f>IF(Monitoring_new!CS20="","",IF(Monitoring_new!CS20=Monitoring_new!$H20,Monitoring_new!$R20,IF(Monitoring_new!CS20=Monitoring_new!$J20,Monitoring_new!$S20,IF(Monitoring_new!CS20=Monitoring_new!$L20,Monitoring_new!$T20,IF(Monitoring_new!CS20=Monitoring_new!$N20,Monitoring_new!$U20,IF(Monitoring_new!CS20=Monitoring_new!$P20,Monitoring_new!$V20,"ERROR"))))))</f>
        <v>2</v>
      </c>
      <c r="CT20" s="79"/>
      <c r="CU20" s="70">
        <f>IF(Monitoring_new!CU20="","",IF(Monitoring_new!CU20=Monitoring_new!$H20,Monitoring_new!$R20,IF(Monitoring_new!CU20=Monitoring_new!$J20,Monitoring_new!$S20,IF(Monitoring_new!CU20=Monitoring_new!$L20,Monitoring_new!$T20,IF(Monitoring_new!CU20=Monitoring_new!$N20,Monitoring_new!$U20,IF(Monitoring_new!CU20=Monitoring_new!$P20,Monitoring_new!$V20,"ERROR"))))))</f>
        <v>2</v>
      </c>
      <c r="CV20" s="79"/>
      <c r="CW20" s="70" t="str">
        <f>IF(Monitoring_new!CW20="","",IF(Monitoring_new!CW20=Monitoring_new!$H20,Monitoring_new!$R20,IF(Monitoring_new!CW20=Monitoring_new!$J20,Monitoring_new!$S20,IF(Monitoring_new!CW20=Monitoring_new!$L20,Monitoring_new!$T20,IF(Monitoring_new!CW20=Monitoring_new!$N20,Monitoring_new!$U20,IF(Monitoring_new!CW20=Monitoring_new!$P20,Monitoring_new!$V20,"ERROR"))))))</f>
        <v>N/A</v>
      </c>
      <c r="CX20" s="79"/>
      <c r="CY20" s="70" t="str">
        <f>IF(Monitoring_new!CY20="","",IF(Monitoring_new!CY20=Monitoring_new!$H20,Monitoring_new!$R20,IF(Monitoring_new!CY20=Monitoring_new!$J20,Monitoring_new!$S20,IF(Monitoring_new!CY20=Monitoring_new!$L20,Monitoring_new!$T20,IF(Monitoring_new!CY20=Monitoring_new!$N20,Monitoring_new!$U20,IF(Monitoring_new!CY20=Monitoring_new!$P20,Monitoring_new!$V20,"ERROR"))))))</f>
        <v>N/A</v>
      </c>
      <c r="CZ20" s="79"/>
      <c r="DA20" s="70">
        <f>IF(Monitoring_new!DA20="","",IF(Monitoring_new!DA20=Monitoring_new!$H20,Monitoring_new!$R20,IF(Monitoring_new!DA20=Monitoring_new!$J20,Monitoring_new!$S20,IF(Monitoring_new!DA20=Monitoring_new!$L20,Monitoring_new!$T20,IF(Monitoring_new!DA20=Monitoring_new!$N20,Monitoring_new!$U20,IF(Monitoring_new!DA20=Monitoring_new!$P20,Monitoring_new!$V20,"ERROR"))))))</f>
        <v>0</v>
      </c>
      <c r="DB20" s="79"/>
      <c r="DC20" s="70">
        <f>IF(Monitoring_new!DC20="","",IF(Monitoring_new!DC20=Monitoring_new!$H20,Monitoring_new!$R20,IF(Monitoring_new!DC20=Monitoring_new!$J20,Monitoring_new!$S20,IF(Monitoring_new!DC20=Monitoring_new!$L20,Monitoring_new!$T20,IF(Monitoring_new!DC20=Monitoring_new!$N20,Monitoring_new!$U20,IF(Monitoring_new!DC20=Monitoring_new!$P20,Monitoring_new!$V20,"ERROR"))))))</f>
        <v>0</v>
      </c>
      <c r="DD20" s="79"/>
      <c r="DE20" s="70">
        <f>IF(Monitoring_new!DE20="","",IF(Monitoring_new!DE20=Monitoring_new!$H20,Monitoring_new!$R20,IF(Monitoring_new!DE20=Monitoring_new!$J20,Monitoring_new!$S20,IF(Monitoring_new!DE20=Monitoring_new!$L20,Monitoring_new!$T20,IF(Monitoring_new!DE20=Monitoring_new!$N20,Monitoring_new!$U20,IF(Monitoring_new!DE20=Monitoring_new!$P20,Monitoring_new!$V20,"ERROR"))))))</f>
        <v>0</v>
      </c>
      <c r="DF20" s="79"/>
      <c r="DG20" s="70">
        <f>IF(Monitoring_new!DG20="","",IF(Monitoring_new!DG20=Monitoring_new!$H20,Monitoring_new!$R20,IF(Monitoring_new!DG20=Monitoring_new!$J20,Monitoring_new!$S20,IF(Monitoring_new!DG20=Monitoring_new!$L20,Monitoring_new!$T20,IF(Monitoring_new!DG20=Monitoring_new!$N20,Monitoring_new!$U20,IF(Monitoring_new!DG20=Monitoring_new!$P20,Monitoring_new!$V20,"ERROR"))))))</f>
        <v>0</v>
      </c>
      <c r="DH20" s="79"/>
      <c r="DI20" s="70">
        <f>IF(Monitoring_new!DI20="","",IF(Monitoring_new!DI20=Monitoring_new!$H20,Monitoring_new!$R20,IF(Monitoring_new!DI20=Monitoring_new!$J20,Monitoring_new!$S20,IF(Monitoring_new!DI20=Monitoring_new!$L20,Monitoring_new!$T20,IF(Monitoring_new!DI20=Monitoring_new!$N20,Monitoring_new!$U20,IF(Monitoring_new!DI20=Monitoring_new!$P20,Monitoring_new!$V20,"ERROR"))))))</f>
        <v>0</v>
      </c>
      <c r="DJ20" s="79"/>
      <c r="DK20" s="70">
        <f>IF(Monitoring_new!DK20="","",IF(Monitoring_new!DK20=Monitoring_new!$H20,Monitoring_new!$R20,IF(Monitoring_new!DK20=Monitoring_new!$J20,Monitoring_new!$S20,IF(Monitoring_new!DK20=Monitoring_new!$L20,Monitoring_new!$T20,IF(Monitoring_new!DK20=Monitoring_new!$N20,Monitoring_new!$U20,IF(Monitoring_new!DK20=Monitoring_new!$P20,Monitoring_new!$V20,"ERROR"))))))</f>
        <v>0</v>
      </c>
      <c r="DL20" s="79"/>
      <c r="DM20" s="70">
        <f>IF(Monitoring_new!DM20="","",IF(Monitoring_new!DM20=Monitoring_new!$H20,Monitoring_new!$R20,IF(Monitoring_new!DM20=Monitoring_new!$J20,Monitoring_new!$S20,IF(Monitoring_new!DM20=Monitoring_new!$L20,Monitoring_new!$T20,IF(Monitoring_new!DM20=Monitoring_new!$N20,Monitoring_new!$U20,IF(Monitoring_new!DM20=Monitoring_new!$P20,Monitoring_new!$V20,"ERROR"))))))</f>
        <v>0</v>
      </c>
      <c r="DN20" s="79"/>
      <c r="DO20" s="70">
        <f>IF(Monitoring_new!DO20="","",IF(Monitoring_new!DO20=Monitoring_new!$H20,Monitoring_new!$R20,IF(Monitoring_new!DO20=Monitoring_new!$J20,Monitoring_new!$S20,IF(Monitoring_new!DO20=Monitoring_new!$L20,Monitoring_new!$T20,IF(Monitoring_new!DO20=Monitoring_new!$N20,Monitoring_new!$U20,IF(Monitoring_new!DO20=Monitoring_new!$P20,Monitoring_new!$V20,"ERROR"))))))</f>
        <v>0</v>
      </c>
      <c r="DP20" s="79"/>
      <c r="DQ20" s="70">
        <f>IF(Monitoring_new!DQ20="","",IF(Monitoring_new!DQ20=Monitoring_new!$H20,Monitoring_new!$R20,IF(Monitoring_new!DQ20=Monitoring_new!$J20,Monitoring_new!$S20,IF(Monitoring_new!DQ20=Monitoring_new!$L20,Monitoring_new!$T20,IF(Monitoring_new!DQ20=Monitoring_new!$N20,Monitoring_new!$U20,IF(Monitoring_new!DQ20=Monitoring_new!$P20,Monitoring_new!$V20,"ERROR"))))))</f>
        <v>0</v>
      </c>
      <c r="DR20" s="79"/>
      <c r="DS20" s="70">
        <f>IF(Monitoring_new!DS20="","",IF(Monitoring_new!DS20=Monitoring_new!$H20,Monitoring_new!$R20,IF(Monitoring_new!DS20=Monitoring_new!$J20,Monitoring_new!$S20,IF(Monitoring_new!DS20=Monitoring_new!$L20,Monitoring_new!$T20,IF(Monitoring_new!DS20=Monitoring_new!$N20,Monitoring_new!$U20,IF(Monitoring_new!DS20=Monitoring_new!$P20,Monitoring_new!$V20,"ERROR"))))))</f>
        <v>0</v>
      </c>
      <c r="DT20" s="79"/>
      <c r="DU20" s="70">
        <f>IF(Monitoring_new!DU20="","",IF(Monitoring_new!DU20=Monitoring_new!$H20,Monitoring_new!$R20,IF(Monitoring_new!DU20=Monitoring_new!$J20,Monitoring_new!$S20,IF(Monitoring_new!DU20=Monitoring_new!$L20,Monitoring_new!$T20,IF(Monitoring_new!DU20=Monitoring_new!$N20,Monitoring_new!$U20,IF(Monitoring_new!DU20=Monitoring_new!$P20,Monitoring_new!$V20,"ERROR"))))))</f>
        <v>2</v>
      </c>
      <c r="DV20" s="79"/>
      <c r="DW20" s="70">
        <f>IF(Monitoring_new!DW20="","",IF(Monitoring_new!DW20=Monitoring_new!$H20,Monitoring_new!$R20,IF(Monitoring_new!DW20=Monitoring_new!$J20,Monitoring_new!$S20,IF(Monitoring_new!DW20=Monitoring_new!$L20,Monitoring_new!$T20,IF(Monitoring_new!DW20=Monitoring_new!$N20,Monitoring_new!$U20,IF(Monitoring_new!DW20=Monitoring_new!$P20,Monitoring_new!$V20,"ERROR"))))))</f>
        <v>2</v>
      </c>
      <c r="DX20" s="79"/>
      <c r="DY20" s="70">
        <f>IF(Monitoring_new!DY20="","",IF(Monitoring_new!DY20=Monitoring_new!$H20,Monitoring_new!$R20,IF(Monitoring_new!DY20=Monitoring_new!$J20,Monitoring_new!$S20,IF(Monitoring_new!DY20=Monitoring_new!$L20,Monitoring_new!$T20,IF(Monitoring_new!DY20=Monitoring_new!$N20,Monitoring_new!$U20,IF(Monitoring_new!DY20=Monitoring_new!$P20,Monitoring_new!$V20,"ERROR"))))))</f>
        <v>0</v>
      </c>
      <c r="DZ20" s="79"/>
      <c r="EA20" s="70">
        <f>IF(Monitoring_new!EA20="","",IF(Monitoring_new!EA20=Monitoring_new!$H20,Monitoring_new!$R20,IF(Monitoring_new!EA20=Monitoring_new!$J20,Monitoring_new!$S20,IF(Monitoring_new!EA20=Monitoring_new!$L20,Monitoring_new!$T20,IF(Monitoring_new!EA20=Monitoring_new!$N20,Monitoring_new!$U20,IF(Monitoring_new!EA20=Monitoring_new!$P20,Monitoring_new!$V20,"ERROR"))))))</f>
        <v>0</v>
      </c>
      <c r="EB20" s="79"/>
      <c r="EC20" s="70">
        <f>IF(Monitoring_new!EC20="","",IF(Monitoring_new!EC20=Monitoring_new!$H20,Monitoring_new!$R20,IF(Monitoring_new!EC20=Monitoring_new!$J20,Monitoring_new!$S20,IF(Monitoring_new!EC20=Monitoring_new!$L20,Monitoring_new!$T20,IF(Monitoring_new!EC20=Monitoring_new!$N20,Monitoring_new!$U20,IF(Monitoring_new!EC20=Monitoring_new!$P20,Monitoring_new!$V20,"ERROR"))))))</f>
        <v>0</v>
      </c>
      <c r="ED20" s="79"/>
      <c r="EE20" s="70">
        <f>IF(Monitoring_new!EE20="","",IF(Monitoring_new!EE20=Monitoring_new!$H20,Monitoring_new!$R20,IF(Monitoring_new!EE20=Monitoring_new!$J20,Monitoring_new!$S20,IF(Monitoring_new!EE20=Monitoring_new!$L20,Monitoring_new!$T20,IF(Monitoring_new!EE20=Monitoring_new!$N20,Monitoring_new!$U20,IF(Monitoring_new!EE20=Monitoring_new!$P20,Monitoring_new!$V20,"ERROR"))))))</f>
        <v>0</v>
      </c>
      <c r="EF20" s="79"/>
      <c r="EG20" s="70">
        <f>IF(Monitoring_new!EG20="","",IF(Monitoring_new!EG20=Monitoring_new!$H20,Monitoring_new!$R20,IF(Monitoring_new!EG20=Monitoring_new!$J20,Monitoring_new!$S20,IF(Monitoring_new!EG20=Monitoring_new!$L20,Monitoring_new!$T20,IF(Monitoring_new!EG20=Monitoring_new!$N20,Monitoring_new!$U20,IF(Monitoring_new!EG20=Monitoring_new!$P20,Monitoring_new!$V20,"ERROR"))))))</f>
        <v>2</v>
      </c>
      <c r="EH20" s="79"/>
      <c r="EI20" s="70">
        <f>IF(Monitoring_new!EI20="","",IF(Monitoring_new!EI20=Monitoring_new!$H20,Monitoring_new!$R20,IF(Monitoring_new!EI20=Monitoring_new!$J20,Monitoring_new!$S20,IF(Monitoring_new!EI20=Monitoring_new!$L20,Monitoring_new!$T20,IF(Monitoring_new!EI20=Monitoring_new!$N20,Monitoring_new!$U20,IF(Monitoring_new!EI20=Monitoring_new!$P20,Monitoring_new!$V20,"ERROR"))))))</f>
        <v>2</v>
      </c>
      <c r="EJ20" s="79"/>
      <c r="EK20" s="70">
        <f>IF(Monitoring_new!EK20="","",IF(Monitoring_new!EK20=Monitoring_new!$H20,Monitoring_new!$R20,IF(Monitoring_new!EK20=Monitoring_new!$J20,Monitoring_new!$S20,IF(Monitoring_new!EK20=Monitoring_new!$L20,Monitoring_new!$T20,IF(Monitoring_new!EK20=Monitoring_new!$N20,Monitoring_new!$U20,IF(Monitoring_new!EK20=Monitoring_new!$P20,Monitoring_new!$V20,"ERROR"))))))</f>
        <v>0</v>
      </c>
      <c r="EL20" s="79"/>
      <c r="EM20" s="70">
        <f>IF(Monitoring_new!EM20="","",IF(Monitoring_new!EM20=Monitoring_new!$H20,Monitoring_new!$R20,IF(Monitoring_new!EM20=Monitoring_new!$J20,Monitoring_new!$S20,IF(Monitoring_new!EM20=Monitoring_new!$L20,Monitoring_new!$T20,IF(Monitoring_new!EM20=Monitoring_new!$N20,Monitoring_new!$U20,IF(Monitoring_new!EM20=Monitoring_new!$P20,Monitoring_new!$V20,"ERROR"))))))</f>
        <v>0</v>
      </c>
      <c r="EN20" s="79"/>
      <c r="EO20" s="70">
        <f>IF(Monitoring_new!EO20="","",IF(Monitoring_new!EO20=Monitoring_new!$H20,Monitoring_new!$R20,IF(Monitoring_new!EO20=Monitoring_new!$J20,Monitoring_new!$S20,IF(Monitoring_new!EO20=Monitoring_new!$L20,Monitoring_new!$T20,IF(Monitoring_new!EO20=Monitoring_new!$N20,Monitoring_new!$U20,IF(Monitoring_new!EO20=Monitoring_new!$P20,Monitoring_new!$V20,"ERROR"))))))</f>
        <v>0</v>
      </c>
      <c r="EP20" s="79"/>
      <c r="EQ20" s="70">
        <f>IF(Monitoring_new!EQ20="","",IF(Monitoring_new!EQ20=Monitoring_new!$H20,Monitoring_new!$R20,IF(Monitoring_new!EQ20=Monitoring_new!$J20,Monitoring_new!$S20,IF(Monitoring_new!EQ20=Monitoring_new!$L20,Monitoring_new!$T20,IF(Monitoring_new!EQ20=Monitoring_new!$N20,Monitoring_new!$U20,IF(Monitoring_new!EQ20=Monitoring_new!$P20,Monitoring_new!$V20,"ERROR"))))))</f>
        <v>0</v>
      </c>
      <c r="ER20" s="79"/>
      <c r="ES20" s="70">
        <f>IF(Monitoring_new!ES20="","",IF(Monitoring_new!ES20=Monitoring_new!$H20,Monitoring_new!$R20,IF(Monitoring_new!ES20=Monitoring_new!$J20,Monitoring_new!$S20,IF(Monitoring_new!ES20=Monitoring_new!$L20,Monitoring_new!$T20,IF(Monitoring_new!ES20=Monitoring_new!$N20,Monitoring_new!$U20,IF(Monitoring_new!ES20=Monitoring_new!$P20,Monitoring_new!$V20,"ERROR"))))))</f>
        <v>0</v>
      </c>
      <c r="ET20" s="79"/>
      <c r="EU20" s="70">
        <f>IF(Monitoring_new!EU20="","",IF(Monitoring_new!EU20=Monitoring_new!$H20,Monitoring_new!$R20,IF(Monitoring_new!EU20=Monitoring_new!$J20,Monitoring_new!$S20,IF(Monitoring_new!EU20=Monitoring_new!$L20,Monitoring_new!$T20,IF(Monitoring_new!EU20=Monitoring_new!$N20,Monitoring_new!$U20,IF(Monitoring_new!EU20=Monitoring_new!$P20,Monitoring_new!$V20,"ERROR"))))))</f>
        <v>0</v>
      </c>
      <c r="EV20" s="79"/>
      <c r="EW20" s="70">
        <f>IF(Monitoring_new!EW20="","",IF(Monitoring_new!EW20=Monitoring_new!$H20,Monitoring_new!$R20,IF(Monitoring_new!EW20=Monitoring_new!$J20,Monitoring_new!$S20,IF(Monitoring_new!EW20=Monitoring_new!$L20,Monitoring_new!$T20,IF(Monitoring_new!EW20=Monitoring_new!$N20,Monitoring_new!$U20,IF(Monitoring_new!EW20=Monitoring_new!$P20,Monitoring_new!$V20,"ERROR"))))))</f>
        <v>2</v>
      </c>
      <c r="EX20" s="79"/>
      <c r="EY20" s="70">
        <f>IF(Monitoring_new!EY20="","",IF(Monitoring_new!EY20=Monitoring_new!$H20,Monitoring_new!$R20,IF(Monitoring_new!EY20=Monitoring_new!$J20,Monitoring_new!$S20,IF(Monitoring_new!EY20=Monitoring_new!$L20,Monitoring_new!$T20,IF(Monitoring_new!EY20=Monitoring_new!$N20,Monitoring_new!$U20,IF(Monitoring_new!EY20=Monitoring_new!$P20,Monitoring_new!$V20,"ERROR"))))))</f>
        <v>0</v>
      </c>
      <c r="EZ20" s="79"/>
      <c r="FA20" s="79"/>
      <c r="FB20" s="70" t="str">
        <f>IF(Monitoring_new!FB20="","",IF(Monitoring_new!FB20=Monitoring_new!$H20,Monitoring_new!$R20,IF(Monitoring_new!FB20=Monitoring_new!$J20,Monitoring_new!$S20,IF(Monitoring_new!FB20=Monitoring_new!$L20,Monitoring_new!$T20,IF(Monitoring_new!FB20=Monitoring_new!$N20,Monitoring_new!$U20,IF(Monitoring_new!FB20=Monitoring_new!$P20,Monitoring_new!$V20,"ERROR"))))))</f>
        <v/>
      </c>
      <c r="FC20" s="79"/>
      <c r="FD20" s="70" t="str">
        <f>IF(Monitoring_new!FD20="","",IF(Monitoring_new!FD20=Monitoring_new!$H20,Monitoring_new!$R20,IF(Monitoring_new!FD20=Monitoring_new!$J20,Monitoring_new!$S20,IF(Monitoring_new!FD20=Monitoring_new!$L20,Monitoring_new!$T20,IF(Monitoring_new!FD20=Monitoring_new!$N20,Monitoring_new!$U20,IF(Monitoring_new!FD20=Monitoring_new!$P20,Monitoring_new!$V20,"ERROR"))))))</f>
        <v/>
      </c>
      <c r="FE20" s="79"/>
      <c r="FF20" s="70" t="str">
        <f>IF(Monitoring_new!FF20="","",IF(Monitoring_new!FF20=Monitoring_new!$H20,Monitoring_new!$R20,IF(Monitoring_new!FF20=Monitoring_new!$J20,Monitoring_new!$S20,IF(Monitoring_new!FF20=Monitoring_new!$L20,Monitoring_new!$T20,IF(Monitoring_new!FF20=Monitoring_new!$N20,Monitoring_new!$U20,IF(Monitoring_new!FF20=Monitoring_new!$P20,Monitoring_new!$V20,"ERROR"))))))</f>
        <v/>
      </c>
      <c r="FG20" s="79"/>
    </row>
    <row r="21" spans="1:163" ht="50.1" customHeight="1" x14ac:dyDescent="0.3">
      <c r="A21" s="12" t="s">
        <v>45</v>
      </c>
      <c r="B21" s="20" t="s">
        <v>525</v>
      </c>
      <c r="C21" s="161" t="str">
        <f>VLOOKUP(A21,Quest_eng_2018!A:C,3,FALSE)</f>
        <v>Has the company carried out the procurement procedures in 2019 according to the provisions of the public procurement legislation?</v>
      </c>
      <c r="D21" s="161" t="s">
        <v>320</v>
      </c>
      <c r="E21" s="3" t="s">
        <v>136</v>
      </c>
      <c r="F21" s="3" t="s">
        <v>137</v>
      </c>
      <c r="G21" s="7">
        <v>4</v>
      </c>
      <c r="H21" s="3" t="s">
        <v>21</v>
      </c>
      <c r="I21" s="3" t="s">
        <v>22</v>
      </c>
      <c r="J21" s="3" t="s">
        <v>23</v>
      </c>
      <c r="K21" s="3" t="s">
        <v>24</v>
      </c>
      <c r="L21" s="3" t="s">
        <v>25</v>
      </c>
      <c r="M21" s="3" t="s">
        <v>26</v>
      </c>
      <c r="N21" s="3" t="s">
        <v>255</v>
      </c>
      <c r="O21" s="3" t="s">
        <v>255</v>
      </c>
      <c r="P21" s="3" t="s">
        <v>414</v>
      </c>
      <c r="Q21" s="3" t="s">
        <v>414</v>
      </c>
      <c r="R21" s="7">
        <v>4</v>
      </c>
      <c r="S21" s="3">
        <v>0</v>
      </c>
      <c r="T21" s="7">
        <f t="shared" si="0"/>
        <v>2</v>
      </c>
      <c r="U21" s="3" t="s">
        <v>255</v>
      </c>
      <c r="V21" s="3" t="s">
        <v>414</v>
      </c>
      <c r="W21" s="70">
        <f>IF(Monitoring_new!W21="","",IF(Monitoring_new!W21=Monitoring_new!$H21,Monitoring_new!$R21,IF(Monitoring_new!W21=Monitoring_new!$J21,Monitoring_new!$S21,IF(Monitoring_new!W21=Monitoring_new!$L21,Monitoring_new!$T21,IF(Monitoring_new!W21=Monitoring_new!$N21,Monitoring_new!$U21,IF(Monitoring_new!W21=Monitoring_new!$P21,Monitoring_new!$V21,"ERROR"))))))</f>
        <v>0</v>
      </c>
      <c r="X21" s="39"/>
      <c r="Y21" s="70">
        <f>IF(Monitoring_new!Y21="","",IF(Monitoring_new!Y21=Monitoring_new!$H21,Monitoring_new!$R21,IF(Monitoring_new!Y21=Monitoring_new!$J21,Monitoring_new!$S21,IF(Monitoring_new!Y21=Monitoring_new!$L21,Monitoring_new!$T21,IF(Monitoring_new!Y21=Monitoring_new!$N21,Monitoring_new!$U21,IF(Monitoring_new!Y21=Monitoring_new!$P21,Monitoring_new!$V21,"ERROR"))))))</f>
        <v>0</v>
      </c>
      <c r="Z21" s="39"/>
      <c r="AA21" s="70">
        <f>IF(Monitoring_new!AA21="","",IF(Monitoring_new!AA21=Monitoring_new!$H21,Monitoring_new!$R21,IF(Monitoring_new!AA21=Monitoring_new!$J21,Monitoring_new!$S21,IF(Monitoring_new!AA21=Monitoring_new!$L21,Monitoring_new!$T21,IF(Monitoring_new!AA21=Monitoring_new!$N21,Monitoring_new!$U21,IF(Monitoring_new!AA21=Monitoring_new!$P21,Monitoring_new!$V21,"ERROR"))))))</f>
        <v>2</v>
      </c>
      <c r="AB21" s="80"/>
      <c r="AC21" s="70">
        <f>IF(Monitoring_new!AC21="","",IF(Monitoring_new!AC21=Monitoring_new!$H21,Monitoring_new!$R21,IF(Monitoring_new!AC21=Monitoring_new!$J21,Monitoring_new!$S21,IF(Monitoring_new!AC21=Monitoring_new!$L21,Monitoring_new!$T21,IF(Monitoring_new!AC21=Monitoring_new!$N21,Monitoring_new!$U21,IF(Monitoring_new!AC21=Monitoring_new!$P21,Monitoring_new!$V21,"ERROR"))))))</f>
        <v>0</v>
      </c>
      <c r="AD21" s="79"/>
      <c r="AE21" s="70">
        <f>IF(Monitoring_new!AE21="","",IF(Monitoring_new!AE21=Monitoring_new!$H21,Monitoring_new!$R21,IF(Monitoring_new!AE21=Monitoring_new!$J21,Monitoring_new!$S21,IF(Monitoring_new!AE21=Monitoring_new!$L21,Monitoring_new!$T21,IF(Monitoring_new!AE21=Monitoring_new!$N21,Monitoring_new!$U21,IF(Monitoring_new!AE21=Monitoring_new!$P21,Monitoring_new!$V21,"ERROR"))))))</f>
        <v>0</v>
      </c>
      <c r="AF21" s="79"/>
      <c r="AG21" s="70">
        <f>IF(Monitoring_new!AG21="","",IF(Monitoring_new!AG21=Monitoring_new!$H21,Monitoring_new!$R21,IF(Monitoring_new!AG21=Monitoring_new!$J21,Monitoring_new!$S21,IF(Monitoring_new!AG21=Monitoring_new!$L21,Monitoring_new!$T21,IF(Monitoring_new!AG21=Monitoring_new!$N21,Monitoring_new!$U21,IF(Monitoring_new!AG21=Monitoring_new!$P21,Monitoring_new!$V21,"ERROR"))))))</f>
        <v>0</v>
      </c>
      <c r="AH21" s="79"/>
      <c r="AI21" s="70">
        <f>IF(Monitoring_new!AI21="","",IF(Monitoring_new!AI21=Monitoring_new!$H21,Monitoring_new!$R21,IF(Monitoring_new!AI21=Monitoring_new!$J21,Monitoring_new!$S21,IF(Monitoring_new!AI21=Monitoring_new!$L21,Monitoring_new!$T21,IF(Monitoring_new!AI21=Monitoring_new!$N21,Monitoring_new!$U21,IF(Monitoring_new!AI21=Monitoring_new!$P21,Monitoring_new!$V21,"ERROR"))))))</f>
        <v>0</v>
      </c>
      <c r="AJ21" s="79"/>
      <c r="AK21" s="70">
        <f>IF(Monitoring_new!AK21="","",IF(Monitoring_new!AK21=Monitoring_new!$H21,Monitoring_new!$R21,IF(Monitoring_new!AK21=Monitoring_new!$J21,Monitoring_new!$S21,IF(Monitoring_new!AK21=Monitoring_new!$L21,Monitoring_new!$T21,IF(Monitoring_new!AK21=Monitoring_new!$N21,Monitoring_new!$U21,IF(Monitoring_new!AK21=Monitoring_new!$P21,Monitoring_new!$V21,"ERROR"))))))</f>
        <v>0</v>
      </c>
      <c r="AL21" s="79"/>
      <c r="AM21" s="70">
        <f>IF(Monitoring_new!AM21="","",IF(Monitoring_new!AM21=Monitoring_new!$H21,Monitoring_new!$R21,IF(Monitoring_new!AM21=Monitoring_new!$J21,Monitoring_new!$S21,IF(Monitoring_new!AM21=Monitoring_new!$L21,Monitoring_new!$T21,IF(Monitoring_new!AM21=Monitoring_new!$N21,Monitoring_new!$U21,IF(Monitoring_new!AM21=Monitoring_new!$P21,Monitoring_new!$V21,"ERROR"))))))</f>
        <v>0</v>
      </c>
      <c r="AN21" s="79"/>
      <c r="AO21" s="70">
        <f>IF(Monitoring_new!AO21="","",IF(Monitoring_new!AO21=Monitoring_new!$H21,Monitoring_new!$R21,IF(Monitoring_new!AO21=Monitoring_new!$J21,Monitoring_new!$S21,IF(Monitoring_new!AO21=Monitoring_new!$L21,Monitoring_new!$T21,IF(Monitoring_new!AO21=Monitoring_new!$N21,Monitoring_new!$U21,IF(Monitoring_new!AO21=Monitoring_new!$P21,Monitoring_new!$V21,"ERROR"))))))</f>
        <v>2</v>
      </c>
      <c r="AP21" s="79"/>
      <c r="AQ21" s="70">
        <f>IF(Monitoring_new!AQ21="","",IF(Monitoring_new!AQ21=Monitoring_new!$H21,Monitoring_new!$R21,IF(Monitoring_new!AQ21=Monitoring_new!$J21,Monitoring_new!$S21,IF(Monitoring_new!AQ21=Monitoring_new!$L21,Monitoring_new!$T21,IF(Monitoring_new!AQ21=Monitoring_new!$N21,Monitoring_new!$U21,IF(Monitoring_new!AQ21=Monitoring_new!$P21,Monitoring_new!$V21,"ERROR"))))))</f>
        <v>0</v>
      </c>
      <c r="AR21" s="79"/>
      <c r="AS21" s="70">
        <f>IF(Monitoring_new!AS21="","",IF(Monitoring_new!AS21=Monitoring_new!$H21,Monitoring_new!$R21,IF(Monitoring_new!AS21=Monitoring_new!$J21,Monitoring_new!$S21,IF(Monitoring_new!AS21=Monitoring_new!$L21,Monitoring_new!$T21,IF(Monitoring_new!AS21=Monitoring_new!$N21,Monitoring_new!$U21,IF(Monitoring_new!AS21=Monitoring_new!$P21,Monitoring_new!$V21,"ERROR"))))))</f>
        <v>0</v>
      </c>
      <c r="AT21" s="79"/>
      <c r="AU21" s="70">
        <f>IF(Monitoring_new!AU21="","",IF(Monitoring_new!AU21=Monitoring_new!$H21,Monitoring_new!$R21,IF(Monitoring_new!AU21=Monitoring_new!$J21,Monitoring_new!$S21,IF(Monitoring_new!AU21=Monitoring_new!$L21,Monitoring_new!$T21,IF(Monitoring_new!AU21=Monitoring_new!$N21,Monitoring_new!$U21,IF(Monitoring_new!AU21=Monitoring_new!$P21,Monitoring_new!$V21,"ERROR"))))))</f>
        <v>2</v>
      </c>
      <c r="AV21" s="79"/>
      <c r="AW21" s="70">
        <f>IF(Monitoring_new!AW21="","",IF(Monitoring_new!AW21=Monitoring_new!$H21,Monitoring_new!$R21,IF(Monitoring_new!AW21=Monitoring_new!$J21,Monitoring_new!$S21,IF(Monitoring_new!AW21=Monitoring_new!$L21,Monitoring_new!$T21,IF(Monitoring_new!AW21=Monitoring_new!$N21,Monitoring_new!$U21,IF(Monitoring_new!AW21=Monitoring_new!$P21,Monitoring_new!$V21,"ERROR"))))))</f>
        <v>0</v>
      </c>
      <c r="AX21" s="79"/>
      <c r="AY21" s="70">
        <f>IF(Monitoring_new!AY21="","",IF(Monitoring_new!AY21=Monitoring_new!$H21,Monitoring_new!$R21,IF(Monitoring_new!AY21=Monitoring_new!$J21,Monitoring_new!$S21,IF(Monitoring_new!AY21=Monitoring_new!$L21,Monitoring_new!$T21,IF(Monitoring_new!AY21=Monitoring_new!$N21,Monitoring_new!$U21,IF(Monitoring_new!AY21=Monitoring_new!$P21,Monitoring_new!$V21,"ERROR"))))))</f>
        <v>0</v>
      </c>
      <c r="AZ21" s="79"/>
      <c r="BA21" s="70">
        <f>IF(Monitoring_new!BA21="","",IF(Monitoring_new!BA21=Monitoring_new!$H21,Monitoring_new!$R21,IF(Monitoring_new!BA21=Monitoring_new!$J21,Monitoring_new!$S21,IF(Monitoring_new!BA21=Monitoring_new!$L21,Monitoring_new!$T21,IF(Monitoring_new!BA21=Monitoring_new!$N21,Monitoring_new!$U21,IF(Monitoring_new!BA21=Monitoring_new!$P21,Monitoring_new!$V21,"ERROR"))))))</f>
        <v>0</v>
      </c>
      <c r="BB21" s="79"/>
      <c r="BC21" s="70">
        <f>IF(Monitoring_new!BC21="","",IF(Monitoring_new!BC21=Monitoring_new!$H21,Monitoring_new!$R21,IF(Monitoring_new!BC21=Monitoring_new!$J21,Monitoring_new!$S21,IF(Monitoring_new!BC21=Monitoring_new!$L21,Monitoring_new!$T21,IF(Monitoring_new!BC21=Monitoring_new!$N21,Monitoring_new!$U21,IF(Monitoring_new!BC21=Monitoring_new!$P21,Monitoring_new!$V21,"ERROR"))))))</f>
        <v>0</v>
      </c>
      <c r="BD21" s="79"/>
      <c r="BE21" s="70">
        <f>IF(Monitoring_new!BE21="","",IF(Monitoring_new!BE21=Monitoring_new!$H21,Monitoring_new!$R21,IF(Monitoring_new!BE21=Monitoring_new!$J21,Monitoring_new!$S21,IF(Monitoring_new!BE21=Monitoring_new!$L21,Monitoring_new!$T21,IF(Monitoring_new!BE21=Monitoring_new!$N21,Monitoring_new!$U21,IF(Monitoring_new!BE21=Monitoring_new!$P21,Monitoring_new!$V21,"ERROR"))))))</f>
        <v>0</v>
      </c>
      <c r="BF21" s="108"/>
      <c r="BG21" s="70">
        <f>IF(Monitoring_new!BG21="","",IF(Monitoring_new!BG21=Monitoring_new!$H21,Monitoring_new!$R21,IF(Monitoring_new!BG21=Monitoring_new!$J21,Monitoring_new!$S21,IF(Monitoring_new!BG21=Monitoring_new!$L21,Monitoring_new!$T21,IF(Monitoring_new!BG21=Monitoring_new!$N21,Monitoring_new!$U21,IF(Monitoring_new!BG21=Monitoring_new!$P21,Monitoring_new!$V21,"ERROR"))))))</f>
        <v>0</v>
      </c>
      <c r="BH21" s="79"/>
      <c r="BI21" s="70">
        <f>IF(Monitoring_new!BI21="","",IF(Monitoring_new!BI21=Monitoring_new!$H21,Monitoring_new!$R21,IF(Monitoring_new!BI21=Monitoring_new!$J21,Monitoring_new!$S21,IF(Monitoring_new!BI21=Monitoring_new!$L21,Monitoring_new!$T21,IF(Monitoring_new!BI21=Monitoring_new!$N21,Monitoring_new!$U21,IF(Monitoring_new!BI21=Monitoring_new!$P21,Monitoring_new!$V21,"ERROR"))))))</f>
        <v>0</v>
      </c>
      <c r="BJ21" s="79"/>
      <c r="BK21" s="70">
        <f>IF(Monitoring_new!BK21="","",IF(Monitoring_new!BK21=Monitoring_new!$H21,Monitoring_new!$R21,IF(Monitoring_new!BK21=Monitoring_new!$J21,Monitoring_new!$S21,IF(Monitoring_new!BK21=Monitoring_new!$L21,Monitoring_new!$T21,IF(Monitoring_new!BK21=Monitoring_new!$N21,Monitoring_new!$U21,IF(Monitoring_new!BK21=Monitoring_new!$P21,Monitoring_new!$V21,"ERROR"))))))</f>
        <v>2</v>
      </c>
      <c r="BL21" s="79"/>
      <c r="BM21" s="70">
        <f>IF(Monitoring_new!BM21="","",IF(Monitoring_new!BM21=Monitoring_new!$H21,Monitoring_new!$R21,IF(Monitoring_new!BM21=Monitoring_new!$J21,Monitoring_new!$S21,IF(Monitoring_new!BM21=Monitoring_new!$L21,Monitoring_new!$T21,IF(Monitoring_new!BM21=Monitoring_new!$N21,Monitoring_new!$U21,IF(Monitoring_new!BM21=Monitoring_new!$P21,Monitoring_new!$V21,"ERROR"))))))</f>
        <v>0</v>
      </c>
      <c r="BN21" s="79"/>
      <c r="BO21" s="70">
        <f>IF(Monitoring_new!BO21="","",IF(Monitoring_new!BO21=Monitoring_new!$H21,Monitoring_new!$R21,IF(Monitoring_new!BO21=Monitoring_new!$J21,Monitoring_new!$S21,IF(Monitoring_new!BO21=Monitoring_new!$L21,Monitoring_new!$T21,IF(Monitoring_new!BO21=Monitoring_new!$N21,Monitoring_new!$U21,IF(Monitoring_new!BO21=Monitoring_new!$P21,Monitoring_new!$V21,"ERROR"))))))</f>
        <v>2</v>
      </c>
      <c r="BP21" s="79"/>
      <c r="BQ21" s="70" t="str">
        <f>IF(Monitoring_new!BQ21="","",IF(Monitoring_new!BQ21=Monitoring_new!$H21,Monitoring_new!$R21,IF(Monitoring_new!BQ21=Monitoring_new!$J21,Monitoring_new!$S21,IF(Monitoring_new!BQ21=Monitoring_new!$L21,Monitoring_new!$T21,IF(Monitoring_new!BQ21=Monitoring_new!$N21,Monitoring_new!$U21,IF(Monitoring_new!BQ21=Monitoring_new!$P21,Monitoring_new!$V21,"ERROR"))))))</f>
        <v>N/A</v>
      </c>
      <c r="BR21" s="79"/>
      <c r="BS21" s="70">
        <f>IF(Monitoring_new!BS21="","",IF(Monitoring_new!BS21=Monitoring_new!$H21,Monitoring_new!$R21,IF(Monitoring_new!BS21=Monitoring_new!$J21,Monitoring_new!$S21,IF(Monitoring_new!BS21=Monitoring_new!$L21,Monitoring_new!$T21,IF(Monitoring_new!BS21=Monitoring_new!$N21,Monitoring_new!$U21,IF(Monitoring_new!BS21=Monitoring_new!$P21,Monitoring_new!$V21,"ERROR"))))))</f>
        <v>0</v>
      </c>
      <c r="BT21" s="79"/>
      <c r="BU21" s="70">
        <f>IF(Monitoring_new!BU21="","",IF(Monitoring_new!BU21=Monitoring_new!$H21,Monitoring_new!$R21,IF(Monitoring_new!BU21=Monitoring_new!$J21,Monitoring_new!$S21,IF(Monitoring_new!BU21=Monitoring_new!$L21,Monitoring_new!$T21,IF(Monitoring_new!BU21=Monitoring_new!$N21,Monitoring_new!$U21,IF(Monitoring_new!BU21=Monitoring_new!$P21,Monitoring_new!$V21,"ERROR"))))))</f>
        <v>0</v>
      </c>
      <c r="BV21" s="79"/>
      <c r="BW21" s="70">
        <f>IF(Monitoring_new!BW21="","",IF(Monitoring_new!BW21=Monitoring_new!$H21,Monitoring_new!$R21,IF(Monitoring_new!BW21=Monitoring_new!$J21,Monitoring_new!$S21,IF(Monitoring_new!BW21=Monitoring_new!$L21,Monitoring_new!$T21,IF(Monitoring_new!BW21=Monitoring_new!$N21,Monitoring_new!$U21,IF(Monitoring_new!BW21=Monitoring_new!$P21,Monitoring_new!$V21,"ERROR"))))))</f>
        <v>0</v>
      </c>
      <c r="BX21" s="79"/>
      <c r="BY21" s="70">
        <f>IF(Monitoring_new!BY21="","",IF(Monitoring_new!BY21=Monitoring_new!$H21,Monitoring_new!$R21,IF(Monitoring_new!BY21=Monitoring_new!$J21,Monitoring_new!$S21,IF(Monitoring_new!BY21=Monitoring_new!$L21,Monitoring_new!$T21,IF(Monitoring_new!BY21=Monitoring_new!$N21,Monitoring_new!$U21,IF(Monitoring_new!BY21=Monitoring_new!$P21,Monitoring_new!$V21,"ERROR"))))))</f>
        <v>0</v>
      </c>
      <c r="BZ21" s="79"/>
      <c r="CA21" s="70">
        <f>IF(Monitoring_new!CA21="","",IF(Monitoring_new!CA21=Monitoring_new!$H21,Monitoring_new!$R21,IF(Monitoring_new!CA21=Monitoring_new!$J21,Monitoring_new!$S21,IF(Monitoring_new!CA21=Monitoring_new!$L21,Monitoring_new!$T21,IF(Monitoring_new!CA21=Monitoring_new!$N21,Monitoring_new!$U21,IF(Monitoring_new!CA21=Monitoring_new!$P21,Monitoring_new!$V21,"ERROR"))))))</f>
        <v>0</v>
      </c>
      <c r="CB21" s="79"/>
      <c r="CC21" s="70">
        <f>IF(Monitoring_new!CC21="","",IF(Monitoring_new!CC21=Monitoring_new!$H21,Monitoring_new!$R21,IF(Monitoring_new!CC21=Monitoring_new!$J21,Monitoring_new!$S21,IF(Monitoring_new!CC21=Monitoring_new!$L21,Monitoring_new!$T21,IF(Monitoring_new!CC21=Monitoring_new!$N21,Monitoring_new!$U21,IF(Monitoring_new!CC21=Monitoring_new!$P21,Monitoring_new!$V21,"ERROR"))))))</f>
        <v>0</v>
      </c>
      <c r="CD21" s="113"/>
      <c r="CE21" s="70">
        <f>IF(Monitoring_new!CE21="","",IF(Monitoring_new!CE21=Monitoring_new!$H21,Monitoring_new!$R21,IF(Monitoring_new!CE21=Monitoring_new!$J21,Monitoring_new!$S21,IF(Monitoring_new!CE21=Monitoring_new!$L21,Monitoring_new!$T21,IF(Monitoring_new!CE21=Monitoring_new!$N21,Monitoring_new!$U21,IF(Monitoring_new!CE21=Monitoring_new!$P21,Monitoring_new!$V21,"ERROR"))))))</f>
        <v>0</v>
      </c>
      <c r="CF21" s="113"/>
      <c r="CG21" s="70">
        <f>IF(Monitoring_new!CG21="","",IF(Monitoring_new!CG21=Monitoring_new!$H21,Monitoring_new!$R21,IF(Monitoring_new!CG21=Monitoring_new!$J21,Monitoring_new!$S21,IF(Monitoring_new!CG21=Monitoring_new!$L21,Monitoring_new!$T21,IF(Monitoring_new!CG21=Monitoring_new!$N21,Monitoring_new!$U21,IF(Monitoring_new!CG21=Monitoring_new!$P21,Monitoring_new!$V21,"ERROR"))))))</f>
        <v>0</v>
      </c>
      <c r="CH21" s="79"/>
      <c r="CI21" s="70">
        <f>IF(Monitoring_new!CI21="","",IF(Monitoring_new!CI21=Monitoring_new!$H21,Monitoring_new!$R21,IF(Monitoring_new!CI21=Monitoring_new!$J21,Monitoring_new!$S21,IF(Monitoring_new!CI21=Monitoring_new!$L21,Monitoring_new!$T21,IF(Monitoring_new!CI21=Monitoring_new!$N21,Monitoring_new!$U21,IF(Monitoring_new!CI21=Monitoring_new!$P21,Monitoring_new!$V21,"ERROR"))))))</f>
        <v>0</v>
      </c>
      <c r="CJ21" s="79"/>
      <c r="CK21" s="70">
        <f>IF(Monitoring_new!CK21="","",IF(Monitoring_new!CK21=Monitoring_new!$H21,Monitoring_new!$R21,IF(Monitoring_new!CK21=Monitoring_new!$J21,Monitoring_new!$S21,IF(Monitoring_new!CK21=Monitoring_new!$L21,Monitoring_new!$T21,IF(Monitoring_new!CK21=Monitoring_new!$N21,Monitoring_new!$U21,IF(Monitoring_new!CK21=Monitoring_new!$P21,Monitoring_new!$V21,"ERROR"))))))</f>
        <v>2</v>
      </c>
      <c r="CL21" s="79"/>
      <c r="CM21" s="70">
        <f>IF(Monitoring_new!CM21="","",IF(Monitoring_new!CM21=Monitoring_new!$H21,Monitoring_new!$R21,IF(Monitoring_new!CM21=Monitoring_new!$J21,Monitoring_new!$S21,IF(Monitoring_new!CM21=Monitoring_new!$L21,Monitoring_new!$T21,IF(Monitoring_new!CM21=Monitoring_new!$N21,Monitoring_new!$U21,IF(Monitoring_new!CM21=Monitoring_new!$P21,Monitoring_new!$V21,"ERROR"))))))</f>
        <v>0</v>
      </c>
      <c r="CN21" s="79"/>
      <c r="CO21" s="70">
        <f>IF(Monitoring_new!CO21="","",IF(Monitoring_new!CO21=Monitoring_new!$H21,Monitoring_new!$R21,IF(Monitoring_new!CO21=Monitoring_new!$J21,Monitoring_new!$S21,IF(Monitoring_new!CO21=Monitoring_new!$L21,Monitoring_new!$T21,IF(Monitoring_new!CO21=Monitoring_new!$N21,Monitoring_new!$U21,IF(Monitoring_new!CO21=Monitoring_new!$P21,Monitoring_new!$V21,"ERROR"))))))</f>
        <v>0</v>
      </c>
      <c r="CP21" s="79"/>
      <c r="CQ21" s="70">
        <f>IF(Monitoring_new!CQ21="","",IF(Monitoring_new!CQ21=Monitoring_new!$H21,Monitoring_new!$R21,IF(Monitoring_new!CQ21=Monitoring_new!$J21,Monitoring_new!$S21,IF(Monitoring_new!CQ21=Monitoring_new!$L21,Monitoring_new!$T21,IF(Monitoring_new!CQ21=Monitoring_new!$N21,Monitoring_new!$U21,IF(Monitoring_new!CQ21=Monitoring_new!$P21,Monitoring_new!$V21,"ERROR"))))))</f>
        <v>0</v>
      </c>
      <c r="CR21" s="79"/>
      <c r="CS21" s="70">
        <f>IF(Monitoring_new!CS21="","",IF(Monitoring_new!CS21=Monitoring_new!$H21,Monitoring_new!$R21,IF(Monitoring_new!CS21=Monitoring_new!$J21,Monitoring_new!$S21,IF(Monitoring_new!CS21=Monitoring_new!$L21,Monitoring_new!$T21,IF(Monitoring_new!CS21=Monitoring_new!$N21,Monitoring_new!$U21,IF(Monitoring_new!CS21=Monitoring_new!$P21,Monitoring_new!$V21,"ERROR"))))))</f>
        <v>0</v>
      </c>
      <c r="CT21" s="79"/>
      <c r="CU21" s="70">
        <f>IF(Monitoring_new!CU21="","",IF(Monitoring_new!CU21=Monitoring_new!$H21,Monitoring_new!$R21,IF(Monitoring_new!CU21=Monitoring_new!$J21,Monitoring_new!$S21,IF(Monitoring_new!CU21=Monitoring_new!$L21,Monitoring_new!$T21,IF(Monitoring_new!CU21=Monitoring_new!$N21,Monitoring_new!$U21,IF(Monitoring_new!CU21=Monitoring_new!$P21,Monitoring_new!$V21,"ERROR"))))))</f>
        <v>0</v>
      </c>
      <c r="CV21" s="79"/>
      <c r="CW21" s="70" t="str">
        <f>IF(Monitoring_new!CW21="","",IF(Monitoring_new!CW21=Monitoring_new!$H21,Monitoring_new!$R21,IF(Monitoring_new!CW21=Monitoring_new!$J21,Monitoring_new!$S21,IF(Monitoring_new!CW21=Monitoring_new!$L21,Monitoring_new!$T21,IF(Monitoring_new!CW21=Monitoring_new!$N21,Monitoring_new!$U21,IF(Monitoring_new!CW21=Monitoring_new!$P21,Monitoring_new!$V21,"ERROR"))))))</f>
        <v>N/A</v>
      </c>
      <c r="CX21" s="79"/>
      <c r="CY21" s="70" t="str">
        <f>IF(Monitoring_new!CY21="","",IF(Monitoring_new!CY21=Monitoring_new!$H21,Monitoring_new!$R21,IF(Monitoring_new!CY21=Monitoring_new!$J21,Monitoring_new!$S21,IF(Monitoring_new!CY21=Monitoring_new!$L21,Monitoring_new!$T21,IF(Monitoring_new!CY21=Monitoring_new!$N21,Monitoring_new!$U21,IF(Monitoring_new!CY21=Monitoring_new!$P21,Monitoring_new!$V21,"ERROR"))))))</f>
        <v>N/A</v>
      </c>
      <c r="CZ21" s="79"/>
      <c r="DA21" s="70">
        <f>IF(Monitoring_new!DA21="","",IF(Monitoring_new!DA21=Monitoring_new!$H21,Monitoring_new!$R21,IF(Monitoring_new!DA21=Monitoring_new!$J21,Monitoring_new!$S21,IF(Monitoring_new!DA21=Monitoring_new!$L21,Monitoring_new!$T21,IF(Monitoring_new!DA21=Monitoring_new!$N21,Monitoring_new!$U21,IF(Monitoring_new!DA21=Monitoring_new!$P21,Monitoring_new!$V21,"ERROR"))))))</f>
        <v>0</v>
      </c>
      <c r="DB21" s="79"/>
      <c r="DC21" s="70">
        <f>IF(Monitoring_new!DC21="","",IF(Monitoring_new!DC21=Monitoring_new!$H21,Monitoring_new!$R21,IF(Monitoring_new!DC21=Monitoring_new!$J21,Monitoring_new!$S21,IF(Monitoring_new!DC21=Monitoring_new!$L21,Monitoring_new!$T21,IF(Monitoring_new!DC21=Monitoring_new!$N21,Monitoring_new!$U21,IF(Monitoring_new!DC21=Monitoring_new!$P21,Monitoring_new!$V21,"ERROR"))))))</f>
        <v>0</v>
      </c>
      <c r="DD21" s="79"/>
      <c r="DE21" s="70">
        <f>IF(Monitoring_new!DE21="","",IF(Monitoring_new!DE21=Monitoring_new!$H21,Monitoring_new!$R21,IF(Monitoring_new!DE21=Monitoring_new!$J21,Monitoring_new!$S21,IF(Monitoring_new!DE21=Monitoring_new!$L21,Monitoring_new!$T21,IF(Monitoring_new!DE21=Monitoring_new!$N21,Monitoring_new!$U21,IF(Monitoring_new!DE21=Monitoring_new!$P21,Monitoring_new!$V21,"ERROR"))))))</f>
        <v>0</v>
      </c>
      <c r="DF21" s="79"/>
      <c r="DG21" s="70">
        <f>IF(Monitoring_new!DG21="","",IF(Monitoring_new!DG21=Monitoring_new!$H21,Monitoring_new!$R21,IF(Monitoring_new!DG21=Monitoring_new!$J21,Monitoring_new!$S21,IF(Monitoring_new!DG21=Monitoring_new!$L21,Monitoring_new!$T21,IF(Monitoring_new!DG21=Monitoring_new!$N21,Monitoring_new!$U21,IF(Monitoring_new!DG21=Monitoring_new!$P21,Monitoring_new!$V21,"ERROR"))))))</f>
        <v>0</v>
      </c>
      <c r="DH21" s="79"/>
      <c r="DI21" s="70">
        <f>IF(Monitoring_new!DI21="","",IF(Monitoring_new!DI21=Monitoring_new!$H21,Monitoring_new!$R21,IF(Monitoring_new!DI21=Monitoring_new!$J21,Monitoring_new!$S21,IF(Monitoring_new!DI21=Monitoring_new!$L21,Monitoring_new!$T21,IF(Monitoring_new!DI21=Monitoring_new!$N21,Monitoring_new!$U21,IF(Monitoring_new!DI21=Monitoring_new!$P21,Monitoring_new!$V21,"ERROR"))))))</f>
        <v>0</v>
      </c>
      <c r="DJ21" s="79"/>
      <c r="DK21" s="70">
        <f>IF(Monitoring_new!DK21="","",IF(Monitoring_new!DK21=Monitoring_new!$H21,Monitoring_new!$R21,IF(Monitoring_new!DK21=Monitoring_new!$J21,Monitoring_new!$S21,IF(Monitoring_new!DK21=Monitoring_new!$L21,Monitoring_new!$T21,IF(Monitoring_new!DK21=Monitoring_new!$N21,Monitoring_new!$U21,IF(Monitoring_new!DK21=Monitoring_new!$P21,Monitoring_new!$V21,"ERROR"))))))</f>
        <v>0</v>
      </c>
      <c r="DL21" s="79"/>
      <c r="DM21" s="70">
        <f>IF(Monitoring_new!DM21="","",IF(Monitoring_new!DM21=Monitoring_new!$H21,Monitoring_new!$R21,IF(Monitoring_new!DM21=Monitoring_new!$J21,Monitoring_new!$S21,IF(Monitoring_new!DM21=Monitoring_new!$L21,Monitoring_new!$T21,IF(Monitoring_new!DM21=Monitoring_new!$N21,Monitoring_new!$U21,IF(Monitoring_new!DM21=Monitoring_new!$P21,Monitoring_new!$V21,"ERROR"))))))</f>
        <v>0</v>
      </c>
      <c r="DN21" s="79"/>
      <c r="DO21" s="70">
        <f>IF(Monitoring_new!DO21="","",IF(Monitoring_new!DO21=Monitoring_new!$H21,Monitoring_new!$R21,IF(Monitoring_new!DO21=Monitoring_new!$J21,Monitoring_new!$S21,IF(Monitoring_new!DO21=Monitoring_new!$L21,Monitoring_new!$T21,IF(Monitoring_new!DO21=Monitoring_new!$N21,Monitoring_new!$U21,IF(Monitoring_new!DO21=Monitoring_new!$P21,Monitoring_new!$V21,"ERROR"))))))</f>
        <v>0</v>
      </c>
      <c r="DP21" s="79"/>
      <c r="DQ21" s="70">
        <f>IF(Monitoring_new!DQ21="","",IF(Monitoring_new!DQ21=Monitoring_new!$H21,Monitoring_new!$R21,IF(Monitoring_new!DQ21=Monitoring_new!$J21,Monitoring_new!$S21,IF(Monitoring_new!DQ21=Monitoring_new!$L21,Monitoring_new!$T21,IF(Monitoring_new!DQ21=Monitoring_new!$N21,Monitoring_new!$U21,IF(Monitoring_new!DQ21=Monitoring_new!$P21,Monitoring_new!$V21,"ERROR"))))))</f>
        <v>0</v>
      </c>
      <c r="DR21" s="79"/>
      <c r="DS21" s="70">
        <f>IF(Monitoring_new!DS21="","",IF(Monitoring_new!DS21=Monitoring_new!$H21,Monitoring_new!$R21,IF(Monitoring_new!DS21=Monitoring_new!$J21,Monitoring_new!$S21,IF(Monitoring_new!DS21=Monitoring_new!$L21,Monitoring_new!$T21,IF(Monitoring_new!DS21=Monitoring_new!$N21,Monitoring_new!$U21,IF(Monitoring_new!DS21=Monitoring_new!$P21,Monitoring_new!$V21,"ERROR"))))))</f>
        <v>0</v>
      </c>
      <c r="DT21" s="79"/>
      <c r="DU21" s="70">
        <f>IF(Monitoring_new!DU21="","",IF(Monitoring_new!DU21=Monitoring_new!$H21,Monitoring_new!$R21,IF(Monitoring_new!DU21=Monitoring_new!$J21,Monitoring_new!$S21,IF(Monitoring_new!DU21=Monitoring_new!$L21,Monitoring_new!$T21,IF(Monitoring_new!DU21=Monitoring_new!$N21,Monitoring_new!$U21,IF(Monitoring_new!DU21=Monitoring_new!$P21,Monitoring_new!$V21,"ERROR"))))))</f>
        <v>0</v>
      </c>
      <c r="DV21" s="79"/>
      <c r="DW21" s="70">
        <f>IF(Monitoring_new!DW21="","",IF(Monitoring_new!DW21=Monitoring_new!$H21,Monitoring_new!$R21,IF(Monitoring_new!DW21=Monitoring_new!$J21,Monitoring_new!$S21,IF(Monitoring_new!DW21=Monitoring_new!$L21,Monitoring_new!$T21,IF(Monitoring_new!DW21=Monitoring_new!$N21,Monitoring_new!$U21,IF(Monitoring_new!DW21=Monitoring_new!$P21,Monitoring_new!$V21,"ERROR"))))))</f>
        <v>0</v>
      </c>
      <c r="DX21" s="79"/>
      <c r="DY21" s="70">
        <f>IF(Monitoring_new!DY21="","",IF(Monitoring_new!DY21=Monitoring_new!$H21,Monitoring_new!$R21,IF(Monitoring_new!DY21=Monitoring_new!$J21,Monitoring_new!$S21,IF(Monitoring_new!DY21=Monitoring_new!$L21,Monitoring_new!$T21,IF(Monitoring_new!DY21=Monitoring_new!$N21,Monitoring_new!$U21,IF(Monitoring_new!DY21=Monitoring_new!$P21,Monitoring_new!$V21,"ERROR"))))))</f>
        <v>2</v>
      </c>
      <c r="DZ21" s="79"/>
      <c r="EA21" s="70">
        <f>IF(Monitoring_new!EA21="","",IF(Monitoring_new!EA21=Monitoring_new!$H21,Monitoring_new!$R21,IF(Monitoring_new!EA21=Monitoring_new!$J21,Monitoring_new!$S21,IF(Monitoring_new!EA21=Monitoring_new!$L21,Monitoring_new!$T21,IF(Monitoring_new!EA21=Monitoring_new!$N21,Monitoring_new!$U21,IF(Monitoring_new!EA21=Monitoring_new!$P21,Monitoring_new!$V21,"ERROR"))))))</f>
        <v>2</v>
      </c>
      <c r="EB21" s="79"/>
      <c r="EC21" s="70">
        <f>IF(Monitoring_new!EC21="","",IF(Monitoring_new!EC21=Monitoring_new!$H21,Monitoring_new!$R21,IF(Monitoring_new!EC21=Monitoring_new!$J21,Monitoring_new!$S21,IF(Monitoring_new!EC21=Monitoring_new!$L21,Monitoring_new!$T21,IF(Monitoring_new!EC21=Monitoring_new!$N21,Monitoring_new!$U21,IF(Monitoring_new!EC21=Monitoring_new!$P21,Monitoring_new!$V21,"ERROR"))))))</f>
        <v>2</v>
      </c>
      <c r="ED21" s="79"/>
      <c r="EE21" s="70">
        <f>IF(Monitoring_new!EE21="","",IF(Monitoring_new!EE21=Monitoring_new!$H21,Monitoring_new!$R21,IF(Monitoring_new!EE21=Monitoring_new!$J21,Monitoring_new!$S21,IF(Monitoring_new!EE21=Monitoring_new!$L21,Monitoring_new!$T21,IF(Monitoring_new!EE21=Monitoring_new!$N21,Monitoring_new!$U21,IF(Monitoring_new!EE21=Monitoring_new!$P21,Monitoring_new!$V21,"ERROR"))))))</f>
        <v>2</v>
      </c>
      <c r="EF21" s="79"/>
      <c r="EG21" s="70">
        <f>IF(Monitoring_new!EG21="","",IF(Monitoring_new!EG21=Monitoring_new!$H21,Monitoring_new!$R21,IF(Monitoring_new!EG21=Monitoring_new!$J21,Monitoring_new!$S21,IF(Monitoring_new!EG21=Monitoring_new!$L21,Monitoring_new!$T21,IF(Monitoring_new!EG21=Monitoring_new!$N21,Monitoring_new!$U21,IF(Monitoring_new!EG21=Monitoring_new!$P21,Monitoring_new!$V21,"ERROR"))))))</f>
        <v>2</v>
      </c>
      <c r="EH21" s="79"/>
      <c r="EI21" s="70">
        <f>IF(Monitoring_new!EI21="","",IF(Monitoring_new!EI21=Monitoring_new!$H21,Monitoring_new!$R21,IF(Monitoring_new!EI21=Monitoring_new!$J21,Monitoring_new!$S21,IF(Monitoring_new!EI21=Monitoring_new!$L21,Monitoring_new!$T21,IF(Monitoring_new!EI21=Monitoring_new!$N21,Monitoring_new!$U21,IF(Monitoring_new!EI21=Monitoring_new!$P21,Monitoring_new!$V21,"ERROR"))))))</f>
        <v>2</v>
      </c>
      <c r="EJ21" s="79"/>
      <c r="EK21" s="70">
        <f>IF(Monitoring_new!EK21="","",IF(Monitoring_new!EK21=Monitoring_new!$H21,Monitoring_new!$R21,IF(Monitoring_new!EK21=Monitoring_new!$J21,Monitoring_new!$S21,IF(Monitoring_new!EK21=Monitoring_new!$L21,Monitoring_new!$T21,IF(Monitoring_new!EK21=Monitoring_new!$N21,Monitoring_new!$U21,IF(Monitoring_new!EK21=Monitoring_new!$P21,Monitoring_new!$V21,"ERROR"))))))</f>
        <v>2</v>
      </c>
      <c r="EL21" s="79"/>
      <c r="EM21" s="70">
        <f>IF(Monitoring_new!EM21="","",IF(Monitoring_new!EM21=Monitoring_new!$H21,Monitoring_new!$R21,IF(Monitoring_new!EM21=Monitoring_new!$J21,Monitoring_new!$S21,IF(Monitoring_new!EM21=Monitoring_new!$L21,Monitoring_new!$T21,IF(Monitoring_new!EM21=Monitoring_new!$N21,Monitoring_new!$U21,IF(Monitoring_new!EM21=Monitoring_new!$P21,Monitoring_new!$V21,"ERROR"))))))</f>
        <v>2</v>
      </c>
      <c r="EN21" s="79"/>
      <c r="EO21" s="70">
        <f>IF(Monitoring_new!EO21="","",IF(Monitoring_new!EO21=Monitoring_new!$H21,Monitoring_new!$R21,IF(Monitoring_new!EO21=Monitoring_new!$J21,Monitoring_new!$S21,IF(Monitoring_new!EO21=Monitoring_new!$L21,Monitoring_new!$T21,IF(Monitoring_new!EO21=Monitoring_new!$N21,Monitoring_new!$U21,IF(Monitoring_new!EO21=Monitoring_new!$P21,Monitoring_new!$V21,"ERROR"))))))</f>
        <v>2</v>
      </c>
      <c r="EP21" s="79"/>
      <c r="EQ21" s="70">
        <f>IF(Monitoring_new!EQ21="","",IF(Monitoring_new!EQ21=Monitoring_new!$H21,Monitoring_new!$R21,IF(Monitoring_new!EQ21=Monitoring_new!$J21,Monitoring_new!$S21,IF(Monitoring_new!EQ21=Monitoring_new!$L21,Monitoring_new!$T21,IF(Monitoring_new!EQ21=Monitoring_new!$N21,Monitoring_new!$U21,IF(Monitoring_new!EQ21=Monitoring_new!$P21,Monitoring_new!$V21,"ERROR"))))))</f>
        <v>2</v>
      </c>
      <c r="ER21" s="79"/>
      <c r="ES21" s="70">
        <f>IF(Monitoring_new!ES21="","",IF(Monitoring_new!ES21=Monitoring_new!$H21,Monitoring_new!$R21,IF(Monitoring_new!ES21=Monitoring_new!$J21,Monitoring_new!$S21,IF(Monitoring_new!ES21=Monitoring_new!$L21,Monitoring_new!$T21,IF(Monitoring_new!ES21=Monitoring_new!$N21,Monitoring_new!$U21,IF(Monitoring_new!ES21=Monitoring_new!$P21,Monitoring_new!$V21,"ERROR"))))))</f>
        <v>2</v>
      </c>
      <c r="ET21" s="79"/>
      <c r="EU21" s="70">
        <f>IF(Monitoring_new!EU21="","",IF(Monitoring_new!EU21=Monitoring_new!$H21,Monitoring_new!$R21,IF(Monitoring_new!EU21=Monitoring_new!$J21,Monitoring_new!$S21,IF(Monitoring_new!EU21=Monitoring_new!$L21,Monitoring_new!$T21,IF(Monitoring_new!EU21=Monitoring_new!$N21,Monitoring_new!$U21,IF(Monitoring_new!EU21=Monitoring_new!$P21,Monitoring_new!$V21,"ERROR"))))))</f>
        <v>2</v>
      </c>
      <c r="EV21" s="79"/>
      <c r="EW21" s="70">
        <f>IF(Monitoring_new!EW21="","",IF(Monitoring_new!EW21=Monitoring_new!$H21,Monitoring_new!$R21,IF(Monitoring_new!EW21=Monitoring_new!$J21,Monitoring_new!$S21,IF(Monitoring_new!EW21=Monitoring_new!$L21,Monitoring_new!$T21,IF(Monitoring_new!EW21=Monitoring_new!$N21,Monitoring_new!$U21,IF(Monitoring_new!EW21=Monitoring_new!$P21,Monitoring_new!$V21,"ERROR"))))))</f>
        <v>2</v>
      </c>
      <c r="EX21" s="79"/>
      <c r="EY21" s="70">
        <f>IF(Monitoring_new!EY21="","",IF(Monitoring_new!EY21=Monitoring_new!$H21,Monitoring_new!$R21,IF(Monitoring_new!EY21=Monitoring_new!$J21,Monitoring_new!$S21,IF(Monitoring_new!EY21=Monitoring_new!$L21,Monitoring_new!$T21,IF(Monitoring_new!EY21=Monitoring_new!$N21,Monitoring_new!$U21,IF(Monitoring_new!EY21=Monitoring_new!$P21,Monitoring_new!$V21,"ERROR"))))))</f>
        <v>2</v>
      </c>
      <c r="EZ21" s="79"/>
      <c r="FA21" s="79"/>
      <c r="FB21" s="70" t="str">
        <f>IF(Monitoring_new!FB21="","",IF(Monitoring_new!FB21=Monitoring_new!$H21,Monitoring_new!$R21,IF(Monitoring_new!FB21=Monitoring_new!$J21,Monitoring_new!$S21,IF(Monitoring_new!FB21=Monitoring_new!$L21,Monitoring_new!$T21,IF(Monitoring_new!FB21=Monitoring_new!$N21,Monitoring_new!$U21,IF(Monitoring_new!FB21=Monitoring_new!$P21,Monitoring_new!$V21,"ERROR"))))))</f>
        <v/>
      </c>
      <c r="FC21" s="79"/>
      <c r="FD21" s="70" t="str">
        <f>IF(Monitoring_new!FD21="","",IF(Monitoring_new!FD21=Monitoring_new!$H21,Monitoring_new!$R21,IF(Monitoring_new!FD21=Monitoring_new!$J21,Monitoring_new!$S21,IF(Monitoring_new!FD21=Monitoring_new!$L21,Monitoring_new!$T21,IF(Monitoring_new!FD21=Monitoring_new!$N21,Monitoring_new!$U21,IF(Monitoring_new!FD21=Monitoring_new!$P21,Monitoring_new!$V21,"ERROR"))))))</f>
        <v/>
      </c>
      <c r="FE21" s="79"/>
      <c r="FF21" s="70" t="str">
        <f>IF(Monitoring_new!FF21="","",IF(Monitoring_new!FF21=Monitoring_new!$H21,Monitoring_new!$R21,IF(Monitoring_new!FF21=Monitoring_new!$J21,Monitoring_new!$S21,IF(Monitoring_new!FF21=Monitoring_new!$L21,Monitoring_new!$T21,IF(Monitoring_new!FF21=Monitoring_new!$N21,Monitoring_new!$U21,IF(Monitoring_new!FF21=Monitoring_new!$P21,Monitoring_new!$V21,"ERROR"))))))</f>
        <v/>
      </c>
      <c r="FG21" s="79"/>
    </row>
    <row r="22" spans="1:163" ht="50.1" customHeight="1" x14ac:dyDescent="0.3">
      <c r="A22" s="12" t="s">
        <v>46</v>
      </c>
      <c r="B22" s="20" t="s">
        <v>526</v>
      </c>
      <c r="C22" s="161" t="str">
        <f>VLOOKUP(A22,Quest_eng_2018!A:C,3,FALSE)</f>
        <v>Did the company use the electronic platforms for procurement procedures in 2019?</v>
      </c>
      <c r="D22" s="161" t="s">
        <v>320</v>
      </c>
      <c r="E22" s="3" t="s">
        <v>138</v>
      </c>
      <c r="F22" s="3" t="s">
        <v>139</v>
      </c>
      <c r="G22" s="7">
        <v>4</v>
      </c>
      <c r="H22" s="3" t="s">
        <v>21</v>
      </c>
      <c r="I22" s="3" t="s">
        <v>22</v>
      </c>
      <c r="J22" s="3" t="s">
        <v>23</v>
      </c>
      <c r="K22" s="3" t="s">
        <v>24</v>
      </c>
      <c r="L22" s="3" t="s">
        <v>25</v>
      </c>
      <c r="M22" s="3" t="s">
        <v>26</v>
      </c>
      <c r="N22" s="3" t="s">
        <v>255</v>
      </c>
      <c r="O22" s="3" t="s">
        <v>255</v>
      </c>
      <c r="P22" s="3" t="s">
        <v>414</v>
      </c>
      <c r="Q22" s="3" t="s">
        <v>414</v>
      </c>
      <c r="R22" s="7">
        <v>4</v>
      </c>
      <c r="S22" s="3">
        <v>0</v>
      </c>
      <c r="T22" s="7">
        <f t="shared" si="0"/>
        <v>2</v>
      </c>
      <c r="U22" s="3" t="s">
        <v>255</v>
      </c>
      <c r="V22" s="3" t="s">
        <v>414</v>
      </c>
      <c r="W22" s="70">
        <f>IF(Monitoring_new!W22="","",IF(Monitoring_new!W22=Monitoring_new!$H22,Monitoring_new!$R22,IF(Monitoring_new!W22=Monitoring_new!$J22,Monitoring_new!$S22,IF(Monitoring_new!W22=Monitoring_new!$L22,Monitoring_new!$T22,IF(Monitoring_new!W22=Monitoring_new!$N22,Monitoring_new!$U22,IF(Monitoring_new!W22=Monitoring_new!$P22,Monitoring_new!$V22,"ERROR"))))))</f>
        <v>0</v>
      </c>
      <c r="X22" s="39"/>
      <c r="Y22" s="70">
        <f>IF(Monitoring_new!Y22="","",IF(Monitoring_new!Y22=Monitoring_new!$H22,Monitoring_new!$R22,IF(Monitoring_new!Y22=Monitoring_new!$J22,Monitoring_new!$S22,IF(Monitoring_new!Y22=Monitoring_new!$L22,Monitoring_new!$T22,IF(Monitoring_new!Y22=Monitoring_new!$N22,Monitoring_new!$U22,IF(Monitoring_new!Y22=Monitoring_new!$P22,Monitoring_new!$V22,"ERROR"))))))</f>
        <v>0</v>
      </c>
      <c r="Z22" s="39"/>
      <c r="AA22" s="70">
        <f>IF(Monitoring_new!AA22="","",IF(Monitoring_new!AA22=Monitoring_new!$H22,Monitoring_new!$R22,IF(Monitoring_new!AA22=Monitoring_new!$J22,Monitoring_new!$S22,IF(Monitoring_new!AA22=Monitoring_new!$L22,Monitoring_new!$T22,IF(Monitoring_new!AA22=Monitoring_new!$N22,Monitoring_new!$U22,IF(Monitoring_new!AA22=Monitoring_new!$P22,Monitoring_new!$V22,"ERROR"))))))</f>
        <v>0</v>
      </c>
      <c r="AB22" s="66"/>
      <c r="AC22" s="70">
        <f>IF(Monitoring_new!AC22="","",IF(Monitoring_new!AC22=Monitoring_new!$H22,Monitoring_new!$R22,IF(Monitoring_new!AC22=Monitoring_new!$J22,Monitoring_new!$S22,IF(Monitoring_new!AC22=Monitoring_new!$L22,Monitoring_new!$T22,IF(Monitoring_new!AC22=Monitoring_new!$N22,Monitoring_new!$U22,IF(Monitoring_new!AC22=Monitoring_new!$P22,Monitoring_new!$V22,"ERROR"))))))</f>
        <v>0</v>
      </c>
      <c r="AD22" s="79"/>
      <c r="AE22" s="70">
        <f>IF(Monitoring_new!AE22="","",IF(Monitoring_new!AE22=Monitoring_new!$H22,Monitoring_new!$R22,IF(Monitoring_new!AE22=Monitoring_new!$J22,Monitoring_new!$S22,IF(Monitoring_new!AE22=Monitoring_new!$L22,Monitoring_new!$T22,IF(Monitoring_new!AE22=Monitoring_new!$N22,Monitoring_new!$U22,IF(Monitoring_new!AE22=Monitoring_new!$P22,Monitoring_new!$V22,"ERROR"))))))</f>
        <v>0</v>
      </c>
      <c r="AF22" s="79"/>
      <c r="AG22" s="70">
        <f>IF(Monitoring_new!AG22="","",IF(Monitoring_new!AG22=Monitoring_new!$H22,Monitoring_new!$R22,IF(Monitoring_new!AG22=Monitoring_new!$J22,Monitoring_new!$S22,IF(Monitoring_new!AG22=Monitoring_new!$L22,Monitoring_new!$T22,IF(Monitoring_new!AG22=Monitoring_new!$N22,Monitoring_new!$U22,IF(Monitoring_new!AG22=Monitoring_new!$P22,Monitoring_new!$V22,"ERROR"))))))</f>
        <v>0</v>
      </c>
      <c r="AH22" s="79"/>
      <c r="AI22" s="70">
        <f>IF(Monitoring_new!AI22="","",IF(Monitoring_new!AI22=Monitoring_new!$H22,Monitoring_new!$R22,IF(Monitoring_new!AI22=Monitoring_new!$J22,Monitoring_new!$S22,IF(Monitoring_new!AI22=Monitoring_new!$L22,Monitoring_new!$T22,IF(Monitoring_new!AI22=Monitoring_new!$N22,Monitoring_new!$U22,IF(Monitoring_new!AI22=Monitoring_new!$P22,Monitoring_new!$V22,"ERROR"))))))</f>
        <v>0</v>
      </c>
      <c r="AJ22" s="79"/>
      <c r="AK22" s="70">
        <f>IF(Monitoring_new!AK22="","",IF(Monitoring_new!AK22=Monitoring_new!$H22,Monitoring_new!$R22,IF(Monitoring_new!AK22=Monitoring_new!$J22,Monitoring_new!$S22,IF(Monitoring_new!AK22=Monitoring_new!$L22,Monitoring_new!$T22,IF(Monitoring_new!AK22=Monitoring_new!$N22,Monitoring_new!$U22,IF(Monitoring_new!AK22=Monitoring_new!$P22,Monitoring_new!$V22,"ERROR"))))))</f>
        <v>4</v>
      </c>
      <c r="AL22" s="79"/>
      <c r="AM22" s="70">
        <f>IF(Monitoring_new!AM22="","",IF(Monitoring_new!AM22=Monitoring_new!$H22,Monitoring_new!$R22,IF(Monitoring_new!AM22=Monitoring_new!$J22,Monitoring_new!$S22,IF(Monitoring_new!AM22=Monitoring_new!$L22,Monitoring_new!$T22,IF(Monitoring_new!AM22=Monitoring_new!$N22,Monitoring_new!$U22,IF(Monitoring_new!AM22=Monitoring_new!$P22,Monitoring_new!$V22,"ERROR"))))))</f>
        <v>0</v>
      </c>
      <c r="AN22" s="79"/>
      <c r="AO22" s="70">
        <f>IF(Monitoring_new!AO22="","",IF(Monitoring_new!AO22=Monitoring_new!$H22,Monitoring_new!$R22,IF(Monitoring_new!AO22=Monitoring_new!$J22,Monitoring_new!$S22,IF(Monitoring_new!AO22=Monitoring_new!$L22,Monitoring_new!$T22,IF(Monitoring_new!AO22=Monitoring_new!$N22,Monitoring_new!$U22,IF(Monitoring_new!AO22=Monitoring_new!$P22,Monitoring_new!$V22,"ERROR"))))))</f>
        <v>4</v>
      </c>
      <c r="AP22" s="79"/>
      <c r="AQ22" s="70">
        <f>IF(Monitoring_new!AQ22="","",IF(Monitoring_new!AQ22=Monitoring_new!$H22,Monitoring_new!$R22,IF(Monitoring_new!AQ22=Monitoring_new!$J22,Monitoring_new!$S22,IF(Monitoring_new!AQ22=Monitoring_new!$L22,Monitoring_new!$T22,IF(Monitoring_new!AQ22=Monitoring_new!$N22,Monitoring_new!$U22,IF(Monitoring_new!AQ22=Monitoring_new!$P22,Monitoring_new!$V22,"ERROR"))))))</f>
        <v>0</v>
      </c>
      <c r="AR22" s="79"/>
      <c r="AS22" s="70">
        <f>IF(Monitoring_new!AS22="","",IF(Monitoring_new!AS22=Monitoring_new!$H22,Monitoring_new!$R22,IF(Monitoring_new!AS22=Monitoring_new!$J22,Monitoring_new!$S22,IF(Monitoring_new!AS22=Monitoring_new!$L22,Monitoring_new!$T22,IF(Monitoring_new!AS22=Monitoring_new!$N22,Monitoring_new!$U22,IF(Monitoring_new!AS22=Monitoring_new!$P22,Monitoring_new!$V22,"ERROR"))))))</f>
        <v>0</v>
      </c>
      <c r="AT22" s="79"/>
      <c r="AU22" s="70">
        <f>IF(Monitoring_new!AU22="","",IF(Monitoring_new!AU22=Monitoring_new!$H22,Monitoring_new!$R22,IF(Monitoring_new!AU22=Monitoring_new!$J22,Monitoring_new!$S22,IF(Monitoring_new!AU22=Monitoring_new!$L22,Monitoring_new!$T22,IF(Monitoring_new!AU22=Monitoring_new!$N22,Monitoring_new!$U22,IF(Monitoring_new!AU22=Monitoring_new!$P22,Monitoring_new!$V22,"ERROR"))))))</f>
        <v>0</v>
      </c>
      <c r="AV22" s="79"/>
      <c r="AW22" s="70">
        <f>IF(Monitoring_new!AW22="","",IF(Monitoring_new!AW22=Monitoring_new!$H22,Monitoring_new!$R22,IF(Monitoring_new!AW22=Monitoring_new!$J22,Monitoring_new!$S22,IF(Monitoring_new!AW22=Monitoring_new!$L22,Monitoring_new!$T22,IF(Monitoring_new!AW22=Monitoring_new!$N22,Monitoring_new!$U22,IF(Monitoring_new!AW22=Monitoring_new!$P22,Monitoring_new!$V22,"ERROR"))))))</f>
        <v>0</v>
      </c>
      <c r="AX22" s="79"/>
      <c r="AY22" s="70">
        <f>IF(Monitoring_new!AY22="","",IF(Monitoring_new!AY22=Monitoring_new!$H22,Monitoring_new!$R22,IF(Monitoring_new!AY22=Monitoring_new!$J22,Monitoring_new!$S22,IF(Monitoring_new!AY22=Monitoring_new!$L22,Monitoring_new!$T22,IF(Monitoring_new!AY22=Monitoring_new!$N22,Monitoring_new!$U22,IF(Monitoring_new!AY22=Monitoring_new!$P22,Monitoring_new!$V22,"ERROR"))))))</f>
        <v>0</v>
      </c>
      <c r="AZ22" s="79"/>
      <c r="BA22" s="70">
        <f>IF(Monitoring_new!BA22="","",IF(Monitoring_new!BA22=Monitoring_new!$H22,Monitoring_new!$R22,IF(Monitoring_new!BA22=Monitoring_new!$J22,Monitoring_new!$S22,IF(Monitoring_new!BA22=Monitoring_new!$L22,Monitoring_new!$T22,IF(Monitoring_new!BA22=Monitoring_new!$N22,Monitoring_new!$U22,IF(Monitoring_new!BA22=Monitoring_new!$P22,Monitoring_new!$V22,"ERROR"))))))</f>
        <v>0</v>
      </c>
      <c r="BB22" s="79"/>
      <c r="BC22" s="70">
        <f>IF(Monitoring_new!BC22="","",IF(Monitoring_new!BC22=Monitoring_new!$H22,Monitoring_new!$R22,IF(Monitoring_new!BC22=Monitoring_new!$J22,Monitoring_new!$S22,IF(Monitoring_new!BC22=Monitoring_new!$L22,Monitoring_new!$T22,IF(Monitoring_new!BC22=Monitoring_new!$N22,Monitoring_new!$U22,IF(Monitoring_new!BC22=Monitoring_new!$P22,Monitoring_new!$V22,"ERROR"))))))</f>
        <v>0</v>
      </c>
      <c r="BD22" s="79"/>
      <c r="BE22" s="70">
        <f>IF(Monitoring_new!BE22="","",IF(Monitoring_new!BE22=Monitoring_new!$H22,Monitoring_new!$R22,IF(Monitoring_new!BE22=Monitoring_new!$J22,Monitoring_new!$S22,IF(Monitoring_new!BE22=Monitoring_new!$L22,Monitoring_new!$T22,IF(Monitoring_new!BE22=Monitoring_new!$N22,Monitoring_new!$U22,IF(Monitoring_new!BE22=Monitoring_new!$P22,Monitoring_new!$V22,"ERROR"))))))</f>
        <v>0</v>
      </c>
      <c r="BF22" s="79"/>
      <c r="BG22" s="70">
        <f>IF(Monitoring_new!BG22="","",IF(Monitoring_new!BG22=Monitoring_new!$H22,Monitoring_new!$R22,IF(Monitoring_new!BG22=Monitoring_new!$J22,Monitoring_new!$S22,IF(Monitoring_new!BG22=Monitoring_new!$L22,Monitoring_new!$T22,IF(Monitoring_new!BG22=Monitoring_new!$N22,Monitoring_new!$U22,IF(Monitoring_new!BG22=Monitoring_new!$P22,Monitoring_new!$V22,"ERROR"))))))</f>
        <v>0</v>
      </c>
      <c r="BH22" s="79"/>
      <c r="BI22" s="70">
        <f>IF(Monitoring_new!BI22="","",IF(Monitoring_new!BI22=Monitoring_new!$H22,Monitoring_new!$R22,IF(Monitoring_new!BI22=Monitoring_new!$J22,Monitoring_new!$S22,IF(Monitoring_new!BI22=Monitoring_new!$L22,Monitoring_new!$T22,IF(Monitoring_new!BI22=Monitoring_new!$N22,Monitoring_new!$U22,IF(Monitoring_new!BI22=Monitoring_new!$P22,Monitoring_new!$V22,"ERROR"))))))</f>
        <v>0</v>
      </c>
      <c r="BJ22" s="79"/>
      <c r="BK22" s="70">
        <f>IF(Monitoring_new!BK22="","",IF(Monitoring_new!BK22=Monitoring_new!$H22,Monitoring_new!$R22,IF(Monitoring_new!BK22=Monitoring_new!$J22,Monitoring_new!$S22,IF(Monitoring_new!BK22=Monitoring_new!$L22,Monitoring_new!$T22,IF(Monitoring_new!BK22=Monitoring_new!$N22,Monitoring_new!$U22,IF(Monitoring_new!BK22=Monitoring_new!$P22,Monitoring_new!$V22,"ERROR"))))))</f>
        <v>0</v>
      </c>
      <c r="BL22" s="79"/>
      <c r="BM22" s="70">
        <f>IF(Monitoring_new!BM22="","",IF(Monitoring_new!BM22=Monitoring_new!$H22,Monitoring_new!$R22,IF(Monitoring_new!BM22=Monitoring_new!$J22,Monitoring_new!$S22,IF(Monitoring_new!BM22=Monitoring_new!$L22,Monitoring_new!$T22,IF(Monitoring_new!BM22=Monitoring_new!$N22,Monitoring_new!$U22,IF(Monitoring_new!BM22=Monitoring_new!$P22,Monitoring_new!$V22,"ERROR"))))))</f>
        <v>4</v>
      </c>
      <c r="BN22" s="79"/>
      <c r="BO22" s="70">
        <f>IF(Monitoring_new!BO22="","",IF(Monitoring_new!BO22=Monitoring_new!$H22,Monitoring_new!$R22,IF(Monitoring_new!BO22=Monitoring_new!$J22,Monitoring_new!$S22,IF(Monitoring_new!BO22=Monitoring_new!$L22,Monitoring_new!$T22,IF(Monitoring_new!BO22=Monitoring_new!$N22,Monitoring_new!$U22,IF(Monitoring_new!BO22=Monitoring_new!$P22,Monitoring_new!$V22,"ERROR"))))))</f>
        <v>0</v>
      </c>
      <c r="BP22" s="79"/>
      <c r="BQ22" s="70" t="str">
        <f>IF(Monitoring_new!BQ22="","",IF(Monitoring_new!BQ22=Monitoring_new!$H22,Monitoring_new!$R22,IF(Monitoring_new!BQ22=Monitoring_new!$J22,Monitoring_new!$S22,IF(Monitoring_new!BQ22=Monitoring_new!$L22,Monitoring_new!$T22,IF(Monitoring_new!BQ22=Monitoring_new!$N22,Monitoring_new!$U22,IF(Monitoring_new!BQ22=Monitoring_new!$P22,Monitoring_new!$V22,"ERROR"))))))</f>
        <v>N/A</v>
      </c>
      <c r="BR22" s="79"/>
      <c r="BS22" s="70">
        <f>IF(Monitoring_new!BS22="","",IF(Monitoring_new!BS22=Monitoring_new!$H22,Monitoring_new!$R22,IF(Monitoring_new!BS22=Monitoring_new!$J22,Monitoring_new!$S22,IF(Monitoring_new!BS22=Monitoring_new!$L22,Monitoring_new!$T22,IF(Monitoring_new!BS22=Monitoring_new!$N22,Monitoring_new!$U22,IF(Monitoring_new!BS22=Monitoring_new!$P22,Monitoring_new!$V22,"ERROR"))))))</f>
        <v>0</v>
      </c>
      <c r="BT22" s="79"/>
      <c r="BU22" s="70">
        <f>IF(Monitoring_new!BU22="","",IF(Monitoring_new!BU22=Monitoring_new!$H22,Monitoring_new!$R22,IF(Monitoring_new!BU22=Monitoring_new!$J22,Monitoring_new!$S22,IF(Monitoring_new!BU22=Monitoring_new!$L22,Monitoring_new!$T22,IF(Monitoring_new!BU22=Monitoring_new!$N22,Monitoring_new!$U22,IF(Monitoring_new!BU22=Monitoring_new!$P22,Monitoring_new!$V22,"ERROR"))))))</f>
        <v>0</v>
      </c>
      <c r="BV22" s="79"/>
      <c r="BW22" s="70">
        <f>IF(Monitoring_new!BW22="","",IF(Monitoring_new!BW22=Monitoring_new!$H22,Monitoring_new!$R22,IF(Monitoring_new!BW22=Monitoring_new!$J22,Monitoring_new!$S22,IF(Monitoring_new!BW22=Monitoring_new!$L22,Monitoring_new!$T22,IF(Monitoring_new!BW22=Monitoring_new!$N22,Monitoring_new!$U22,IF(Monitoring_new!BW22=Monitoring_new!$P22,Monitoring_new!$V22,"ERROR"))))))</f>
        <v>0</v>
      </c>
      <c r="BX22" s="79"/>
      <c r="BY22" s="70">
        <f>IF(Monitoring_new!BY22="","",IF(Monitoring_new!BY22=Monitoring_new!$H22,Monitoring_new!$R22,IF(Monitoring_new!BY22=Monitoring_new!$J22,Monitoring_new!$S22,IF(Monitoring_new!BY22=Monitoring_new!$L22,Monitoring_new!$T22,IF(Monitoring_new!BY22=Monitoring_new!$N22,Monitoring_new!$U22,IF(Monitoring_new!BY22=Monitoring_new!$P22,Monitoring_new!$V22,"ERROR"))))))</f>
        <v>0</v>
      </c>
      <c r="BZ22" s="79"/>
      <c r="CA22" s="70">
        <f>IF(Monitoring_new!CA22="","",IF(Monitoring_new!CA22=Monitoring_new!$H22,Monitoring_new!$R22,IF(Monitoring_new!CA22=Monitoring_new!$J22,Monitoring_new!$S22,IF(Monitoring_new!CA22=Monitoring_new!$L22,Monitoring_new!$T22,IF(Monitoring_new!CA22=Monitoring_new!$N22,Monitoring_new!$U22,IF(Monitoring_new!CA22=Monitoring_new!$P22,Monitoring_new!$V22,"ERROR"))))))</f>
        <v>0</v>
      </c>
      <c r="CB22" s="79"/>
      <c r="CC22" s="70">
        <f>IF(Monitoring_new!CC22="","",IF(Monitoring_new!CC22=Monitoring_new!$H22,Monitoring_new!$R22,IF(Monitoring_new!CC22=Monitoring_new!$J22,Monitoring_new!$S22,IF(Monitoring_new!CC22=Monitoring_new!$L22,Monitoring_new!$T22,IF(Monitoring_new!CC22=Monitoring_new!$N22,Monitoring_new!$U22,IF(Monitoring_new!CC22=Monitoring_new!$P22,Monitoring_new!$V22,"ERROR"))))))</f>
        <v>0</v>
      </c>
      <c r="CD22" s="113"/>
      <c r="CE22" s="70">
        <f>IF(Monitoring_new!CE22="","",IF(Monitoring_new!CE22=Monitoring_new!$H22,Monitoring_new!$R22,IF(Monitoring_new!CE22=Monitoring_new!$J22,Monitoring_new!$S22,IF(Monitoring_new!CE22=Monitoring_new!$L22,Monitoring_new!$T22,IF(Monitoring_new!CE22=Monitoring_new!$N22,Monitoring_new!$U22,IF(Monitoring_new!CE22=Monitoring_new!$P22,Monitoring_new!$V22,"ERROR"))))))</f>
        <v>0</v>
      </c>
      <c r="CF22" s="113"/>
      <c r="CG22" s="70">
        <f>IF(Monitoring_new!CG22="","",IF(Monitoring_new!CG22=Monitoring_new!$H22,Monitoring_new!$R22,IF(Monitoring_new!CG22=Monitoring_new!$J22,Monitoring_new!$S22,IF(Monitoring_new!CG22=Monitoring_new!$L22,Monitoring_new!$T22,IF(Monitoring_new!CG22=Monitoring_new!$N22,Monitoring_new!$U22,IF(Monitoring_new!CG22=Monitoring_new!$P22,Monitoring_new!$V22,"ERROR"))))))</f>
        <v>0</v>
      </c>
      <c r="CH22" s="79"/>
      <c r="CI22" s="70">
        <f>IF(Monitoring_new!CI22="","",IF(Monitoring_new!CI22=Monitoring_new!$H22,Monitoring_new!$R22,IF(Monitoring_new!CI22=Monitoring_new!$J22,Monitoring_new!$S22,IF(Monitoring_new!CI22=Monitoring_new!$L22,Monitoring_new!$T22,IF(Monitoring_new!CI22=Monitoring_new!$N22,Monitoring_new!$U22,IF(Monitoring_new!CI22=Monitoring_new!$P22,Monitoring_new!$V22,"ERROR"))))))</f>
        <v>0</v>
      </c>
      <c r="CJ22" s="79"/>
      <c r="CK22" s="70">
        <f>IF(Monitoring_new!CK22="","",IF(Monitoring_new!CK22=Monitoring_new!$H22,Monitoring_new!$R22,IF(Monitoring_new!CK22=Monitoring_new!$J22,Monitoring_new!$S22,IF(Monitoring_new!CK22=Monitoring_new!$L22,Monitoring_new!$T22,IF(Monitoring_new!CK22=Monitoring_new!$N22,Monitoring_new!$U22,IF(Monitoring_new!CK22=Monitoring_new!$P22,Monitoring_new!$V22,"ERROR"))))))</f>
        <v>4</v>
      </c>
      <c r="CL22" s="79"/>
      <c r="CM22" s="70">
        <f>IF(Monitoring_new!CM22="","",IF(Monitoring_new!CM22=Monitoring_new!$H22,Monitoring_new!$R22,IF(Monitoring_new!CM22=Monitoring_new!$J22,Monitoring_new!$S22,IF(Monitoring_new!CM22=Monitoring_new!$L22,Monitoring_new!$T22,IF(Monitoring_new!CM22=Monitoring_new!$N22,Monitoring_new!$U22,IF(Monitoring_new!CM22=Monitoring_new!$P22,Monitoring_new!$V22,"ERROR"))))))</f>
        <v>0</v>
      </c>
      <c r="CN22" s="79"/>
      <c r="CO22" s="70">
        <f>IF(Monitoring_new!CO22="","",IF(Monitoring_new!CO22=Monitoring_new!$H22,Monitoring_new!$R22,IF(Monitoring_new!CO22=Monitoring_new!$J22,Monitoring_new!$S22,IF(Monitoring_new!CO22=Monitoring_new!$L22,Monitoring_new!$T22,IF(Monitoring_new!CO22=Monitoring_new!$N22,Monitoring_new!$U22,IF(Monitoring_new!CO22=Monitoring_new!$P22,Monitoring_new!$V22,"ERROR"))))))</f>
        <v>0</v>
      </c>
      <c r="CP22" s="79"/>
      <c r="CQ22" s="70">
        <f>IF(Monitoring_new!CQ22="","",IF(Monitoring_new!CQ22=Monitoring_new!$H22,Monitoring_new!$R22,IF(Monitoring_new!CQ22=Monitoring_new!$J22,Monitoring_new!$S22,IF(Monitoring_new!CQ22=Monitoring_new!$L22,Monitoring_new!$T22,IF(Monitoring_new!CQ22=Monitoring_new!$N22,Monitoring_new!$U22,IF(Monitoring_new!CQ22=Monitoring_new!$P22,Monitoring_new!$V22,"ERROR"))))))</f>
        <v>0</v>
      </c>
      <c r="CR22" s="79"/>
      <c r="CS22" s="70">
        <f>IF(Monitoring_new!CS22="","",IF(Monitoring_new!CS22=Monitoring_new!$H22,Monitoring_new!$R22,IF(Monitoring_new!CS22=Monitoring_new!$J22,Monitoring_new!$S22,IF(Monitoring_new!CS22=Monitoring_new!$L22,Monitoring_new!$T22,IF(Monitoring_new!CS22=Monitoring_new!$N22,Monitoring_new!$U22,IF(Monitoring_new!CS22=Monitoring_new!$P22,Monitoring_new!$V22,"ERROR"))))))</f>
        <v>0</v>
      </c>
      <c r="CT22" s="79"/>
      <c r="CU22" s="70">
        <f>IF(Monitoring_new!CU22="","",IF(Monitoring_new!CU22=Monitoring_new!$H22,Monitoring_new!$R22,IF(Monitoring_new!CU22=Monitoring_new!$J22,Monitoring_new!$S22,IF(Monitoring_new!CU22=Monitoring_new!$L22,Monitoring_new!$T22,IF(Monitoring_new!CU22=Monitoring_new!$N22,Monitoring_new!$U22,IF(Monitoring_new!CU22=Monitoring_new!$P22,Monitoring_new!$V22,"ERROR"))))))</f>
        <v>0</v>
      </c>
      <c r="CV22" s="79"/>
      <c r="CW22" s="70" t="str">
        <f>IF(Monitoring_new!CW22="","",IF(Monitoring_new!CW22=Monitoring_new!$H22,Monitoring_new!$R22,IF(Monitoring_new!CW22=Monitoring_new!$J22,Monitoring_new!$S22,IF(Monitoring_new!CW22=Monitoring_new!$L22,Monitoring_new!$T22,IF(Monitoring_new!CW22=Monitoring_new!$N22,Monitoring_new!$U22,IF(Monitoring_new!CW22=Monitoring_new!$P22,Monitoring_new!$V22,"ERROR"))))))</f>
        <v>N/A</v>
      </c>
      <c r="CX22" s="79"/>
      <c r="CY22" s="70" t="str">
        <f>IF(Monitoring_new!CY22="","",IF(Monitoring_new!CY22=Monitoring_new!$H22,Monitoring_new!$R22,IF(Monitoring_new!CY22=Monitoring_new!$J22,Monitoring_new!$S22,IF(Monitoring_new!CY22=Monitoring_new!$L22,Monitoring_new!$T22,IF(Monitoring_new!CY22=Monitoring_new!$N22,Monitoring_new!$U22,IF(Monitoring_new!CY22=Monitoring_new!$P22,Monitoring_new!$V22,"ERROR"))))))</f>
        <v>N/A</v>
      </c>
      <c r="CZ22" s="79"/>
      <c r="DA22" s="70">
        <f>IF(Monitoring_new!DA22="","",IF(Monitoring_new!DA22=Monitoring_new!$H22,Monitoring_new!$R22,IF(Monitoring_new!DA22=Monitoring_new!$J22,Monitoring_new!$S22,IF(Monitoring_new!DA22=Monitoring_new!$L22,Monitoring_new!$T22,IF(Monitoring_new!DA22=Monitoring_new!$N22,Monitoring_new!$U22,IF(Monitoring_new!DA22=Monitoring_new!$P22,Monitoring_new!$V22,"ERROR"))))))</f>
        <v>0</v>
      </c>
      <c r="DB22" s="79"/>
      <c r="DC22" s="70">
        <f>IF(Monitoring_new!DC22="","",IF(Monitoring_new!DC22=Monitoring_new!$H22,Monitoring_new!$R22,IF(Monitoring_new!DC22=Monitoring_new!$J22,Monitoring_new!$S22,IF(Monitoring_new!DC22=Monitoring_new!$L22,Monitoring_new!$T22,IF(Monitoring_new!DC22=Monitoring_new!$N22,Monitoring_new!$U22,IF(Monitoring_new!DC22=Monitoring_new!$P22,Monitoring_new!$V22,"ERROR"))))))</f>
        <v>0</v>
      </c>
      <c r="DD22" s="79"/>
      <c r="DE22" s="70">
        <f>IF(Monitoring_new!DE22="","",IF(Monitoring_new!DE22=Monitoring_new!$H22,Monitoring_new!$R22,IF(Monitoring_new!DE22=Monitoring_new!$J22,Monitoring_new!$S22,IF(Monitoring_new!DE22=Monitoring_new!$L22,Monitoring_new!$T22,IF(Monitoring_new!DE22=Monitoring_new!$N22,Monitoring_new!$U22,IF(Monitoring_new!DE22=Monitoring_new!$P22,Monitoring_new!$V22,"ERROR"))))))</f>
        <v>0</v>
      </c>
      <c r="DF22" s="79"/>
      <c r="DG22" s="70">
        <f>IF(Monitoring_new!DG22="","",IF(Monitoring_new!DG22=Monitoring_new!$H22,Monitoring_new!$R22,IF(Monitoring_new!DG22=Monitoring_new!$J22,Monitoring_new!$S22,IF(Monitoring_new!DG22=Monitoring_new!$L22,Monitoring_new!$T22,IF(Monitoring_new!DG22=Monitoring_new!$N22,Monitoring_new!$U22,IF(Monitoring_new!DG22=Monitoring_new!$P22,Monitoring_new!$V22,"ERROR"))))))</f>
        <v>0</v>
      </c>
      <c r="DH22" s="79"/>
      <c r="DI22" s="70">
        <f>IF(Monitoring_new!DI22="","",IF(Monitoring_new!DI22=Monitoring_new!$H22,Monitoring_new!$R22,IF(Monitoring_new!DI22=Monitoring_new!$J22,Monitoring_new!$S22,IF(Monitoring_new!DI22=Monitoring_new!$L22,Monitoring_new!$T22,IF(Monitoring_new!DI22=Monitoring_new!$N22,Monitoring_new!$U22,IF(Monitoring_new!DI22=Monitoring_new!$P22,Monitoring_new!$V22,"ERROR"))))))</f>
        <v>0</v>
      </c>
      <c r="DJ22" s="79"/>
      <c r="DK22" s="70">
        <f>IF(Monitoring_new!DK22="","",IF(Monitoring_new!DK22=Monitoring_new!$H22,Monitoring_new!$R22,IF(Monitoring_new!DK22=Monitoring_new!$J22,Monitoring_new!$S22,IF(Monitoring_new!DK22=Monitoring_new!$L22,Monitoring_new!$T22,IF(Monitoring_new!DK22=Monitoring_new!$N22,Monitoring_new!$U22,IF(Monitoring_new!DK22=Monitoring_new!$P22,Monitoring_new!$V22,"ERROR"))))))</f>
        <v>0</v>
      </c>
      <c r="DL22" s="79"/>
      <c r="DM22" s="70">
        <f>IF(Monitoring_new!DM22="","",IF(Monitoring_new!DM22=Monitoring_new!$H22,Monitoring_new!$R22,IF(Monitoring_new!DM22=Monitoring_new!$J22,Monitoring_new!$S22,IF(Monitoring_new!DM22=Monitoring_new!$L22,Monitoring_new!$T22,IF(Monitoring_new!DM22=Monitoring_new!$N22,Monitoring_new!$U22,IF(Monitoring_new!DM22=Monitoring_new!$P22,Monitoring_new!$V22,"ERROR"))))))</f>
        <v>0</v>
      </c>
      <c r="DN22" s="79"/>
      <c r="DO22" s="70">
        <f>IF(Monitoring_new!DO22="","",IF(Monitoring_new!DO22=Monitoring_new!$H22,Monitoring_new!$R22,IF(Monitoring_new!DO22=Monitoring_new!$J22,Monitoring_new!$S22,IF(Monitoring_new!DO22=Monitoring_new!$L22,Monitoring_new!$T22,IF(Monitoring_new!DO22=Monitoring_new!$N22,Monitoring_new!$U22,IF(Monitoring_new!DO22=Monitoring_new!$P22,Monitoring_new!$V22,"ERROR"))))))</f>
        <v>0</v>
      </c>
      <c r="DP22" s="79"/>
      <c r="DQ22" s="70">
        <f>IF(Monitoring_new!DQ22="","",IF(Monitoring_new!DQ22=Monitoring_new!$H22,Monitoring_new!$R22,IF(Monitoring_new!DQ22=Monitoring_new!$J22,Monitoring_new!$S22,IF(Monitoring_new!DQ22=Monitoring_new!$L22,Monitoring_new!$T22,IF(Monitoring_new!DQ22=Monitoring_new!$N22,Monitoring_new!$U22,IF(Monitoring_new!DQ22=Monitoring_new!$P22,Monitoring_new!$V22,"ERROR"))))))</f>
        <v>0</v>
      </c>
      <c r="DR22" s="79"/>
      <c r="DS22" s="70">
        <f>IF(Monitoring_new!DS22="","",IF(Monitoring_new!DS22=Monitoring_new!$H22,Monitoring_new!$R22,IF(Monitoring_new!DS22=Monitoring_new!$J22,Monitoring_new!$S22,IF(Monitoring_new!DS22=Monitoring_new!$L22,Monitoring_new!$T22,IF(Monitoring_new!DS22=Monitoring_new!$N22,Monitoring_new!$U22,IF(Monitoring_new!DS22=Monitoring_new!$P22,Monitoring_new!$V22,"ERROR"))))))</f>
        <v>0</v>
      </c>
      <c r="DT22" s="79"/>
      <c r="DU22" s="70">
        <f>IF(Monitoring_new!DU22="","",IF(Monitoring_new!DU22=Monitoring_new!$H22,Monitoring_new!$R22,IF(Monitoring_new!DU22=Monitoring_new!$J22,Monitoring_new!$S22,IF(Monitoring_new!DU22=Monitoring_new!$L22,Monitoring_new!$T22,IF(Monitoring_new!DU22=Monitoring_new!$N22,Monitoring_new!$U22,IF(Monitoring_new!DU22=Monitoring_new!$P22,Monitoring_new!$V22,"ERROR"))))))</f>
        <v>0</v>
      </c>
      <c r="DV22" s="79"/>
      <c r="DW22" s="70">
        <f>IF(Monitoring_new!DW22="","",IF(Monitoring_new!DW22=Monitoring_new!$H22,Monitoring_new!$R22,IF(Monitoring_new!DW22=Monitoring_new!$J22,Monitoring_new!$S22,IF(Monitoring_new!DW22=Monitoring_new!$L22,Monitoring_new!$T22,IF(Monitoring_new!DW22=Monitoring_new!$N22,Monitoring_new!$U22,IF(Monitoring_new!DW22=Monitoring_new!$P22,Monitoring_new!$V22,"ERROR"))))))</f>
        <v>0</v>
      </c>
      <c r="DX22" s="79"/>
      <c r="DY22" s="70">
        <f>IF(Monitoring_new!DY22="","",IF(Monitoring_new!DY22=Monitoring_new!$H22,Monitoring_new!$R22,IF(Monitoring_new!DY22=Monitoring_new!$J22,Monitoring_new!$S22,IF(Monitoring_new!DY22=Monitoring_new!$L22,Monitoring_new!$T22,IF(Monitoring_new!DY22=Monitoring_new!$N22,Monitoring_new!$U22,IF(Monitoring_new!DY22=Monitoring_new!$P22,Monitoring_new!$V22,"ERROR"))))))</f>
        <v>0</v>
      </c>
      <c r="DZ22" s="79"/>
      <c r="EA22" s="70">
        <f>IF(Monitoring_new!EA22="","",IF(Monitoring_new!EA22=Monitoring_new!$H22,Monitoring_new!$R22,IF(Monitoring_new!EA22=Monitoring_new!$J22,Monitoring_new!$S22,IF(Monitoring_new!EA22=Monitoring_new!$L22,Monitoring_new!$T22,IF(Monitoring_new!EA22=Monitoring_new!$N22,Monitoring_new!$U22,IF(Monitoring_new!EA22=Monitoring_new!$P22,Monitoring_new!$V22,"ERROR"))))))</f>
        <v>0</v>
      </c>
      <c r="EB22" s="79"/>
      <c r="EC22" s="70">
        <f>IF(Monitoring_new!EC22="","",IF(Monitoring_new!EC22=Monitoring_new!$H22,Monitoring_new!$R22,IF(Monitoring_new!EC22=Monitoring_new!$J22,Monitoring_new!$S22,IF(Monitoring_new!EC22=Monitoring_new!$L22,Monitoring_new!$T22,IF(Monitoring_new!EC22=Monitoring_new!$N22,Monitoring_new!$U22,IF(Monitoring_new!EC22=Monitoring_new!$P22,Monitoring_new!$V22,"ERROR"))))))</f>
        <v>0</v>
      </c>
      <c r="ED22" s="79"/>
      <c r="EE22" s="70">
        <f>IF(Monitoring_new!EE22="","",IF(Monitoring_new!EE22=Monitoring_new!$H22,Monitoring_new!$R22,IF(Monitoring_new!EE22=Monitoring_new!$J22,Monitoring_new!$S22,IF(Monitoring_new!EE22=Monitoring_new!$L22,Monitoring_new!$T22,IF(Monitoring_new!EE22=Monitoring_new!$N22,Monitoring_new!$U22,IF(Monitoring_new!EE22=Monitoring_new!$P22,Monitoring_new!$V22,"ERROR"))))))</f>
        <v>4</v>
      </c>
      <c r="EF22" s="79"/>
      <c r="EG22" s="70">
        <f>IF(Monitoring_new!EG22="","",IF(Monitoring_new!EG22=Monitoring_new!$H22,Monitoring_new!$R22,IF(Monitoring_new!EG22=Monitoring_new!$J22,Monitoring_new!$S22,IF(Monitoring_new!EG22=Monitoring_new!$L22,Monitoring_new!$T22,IF(Monitoring_new!EG22=Monitoring_new!$N22,Monitoring_new!$U22,IF(Monitoring_new!EG22=Monitoring_new!$P22,Monitoring_new!$V22,"ERROR"))))))</f>
        <v>4</v>
      </c>
      <c r="EH22" s="79"/>
      <c r="EI22" s="70">
        <f>IF(Monitoring_new!EI22="","",IF(Monitoring_new!EI22=Monitoring_new!$H22,Monitoring_new!$R22,IF(Monitoring_new!EI22=Monitoring_new!$J22,Monitoring_new!$S22,IF(Monitoring_new!EI22=Monitoring_new!$L22,Monitoring_new!$T22,IF(Monitoring_new!EI22=Monitoring_new!$N22,Monitoring_new!$U22,IF(Monitoring_new!EI22=Monitoring_new!$P22,Monitoring_new!$V22,"ERROR"))))))</f>
        <v>4</v>
      </c>
      <c r="EJ22" s="79"/>
      <c r="EK22" s="70">
        <f>IF(Monitoring_new!EK22="","",IF(Monitoring_new!EK22=Monitoring_new!$H22,Monitoring_new!$R22,IF(Monitoring_new!EK22=Monitoring_new!$J22,Monitoring_new!$S22,IF(Monitoring_new!EK22=Monitoring_new!$L22,Monitoring_new!$T22,IF(Monitoring_new!EK22=Monitoring_new!$N22,Monitoring_new!$U22,IF(Monitoring_new!EK22=Monitoring_new!$P22,Monitoring_new!$V22,"ERROR"))))))</f>
        <v>4</v>
      </c>
      <c r="EL22" s="79"/>
      <c r="EM22" s="70">
        <f>IF(Monitoring_new!EM22="","",IF(Monitoring_new!EM22=Monitoring_new!$H22,Monitoring_new!$R22,IF(Monitoring_new!EM22=Monitoring_new!$J22,Monitoring_new!$S22,IF(Monitoring_new!EM22=Monitoring_new!$L22,Monitoring_new!$T22,IF(Monitoring_new!EM22=Monitoring_new!$N22,Monitoring_new!$U22,IF(Monitoring_new!EM22=Monitoring_new!$P22,Monitoring_new!$V22,"ERROR"))))))</f>
        <v>4</v>
      </c>
      <c r="EN22" s="79"/>
      <c r="EO22" s="70">
        <f>IF(Monitoring_new!EO22="","",IF(Monitoring_new!EO22=Monitoring_new!$H22,Monitoring_new!$R22,IF(Monitoring_new!EO22=Monitoring_new!$J22,Monitoring_new!$S22,IF(Monitoring_new!EO22=Monitoring_new!$L22,Monitoring_new!$T22,IF(Monitoring_new!EO22=Monitoring_new!$N22,Monitoring_new!$U22,IF(Monitoring_new!EO22=Monitoring_new!$P22,Monitoring_new!$V22,"ERROR"))))))</f>
        <v>4</v>
      </c>
      <c r="EP22" s="79"/>
      <c r="EQ22" s="70">
        <f>IF(Monitoring_new!EQ22="","",IF(Monitoring_new!EQ22=Monitoring_new!$H22,Monitoring_new!$R22,IF(Monitoring_new!EQ22=Monitoring_new!$J22,Monitoring_new!$S22,IF(Monitoring_new!EQ22=Monitoring_new!$L22,Monitoring_new!$T22,IF(Monitoring_new!EQ22=Monitoring_new!$N22,Monitoring_new!$U22,IF(Monitoring_new!EQ22=Monitoring_new!$P22,Monitoring_new!$V22,"ERROR"))))))</f>
        <v>4</v>
      </c>
      <c r="ER22" s="79"/>
      <c r="ES22" s="70">
        <f>IF(Monitoring_new!ES22="","",IF(Monitoring_new!ES22=Monitoring_new!$H22,Monitoring_new!$R22,IF(Monitoring_new!ES22=Monitoring_new!$J22,Monitoring_new!$S22,IF(Monitoring_new!ES22=Monitoring_new!$L22,Monitoring_new!$T22,IF(Monitoring_new!ES22=Monitoring_new!$N22,Monitoring_new!$U22,IF(Monitoring_new!ES22=Monitoring_new!$P22,Monitoring_new!$V22,"ERROR"))))))</f>
        <v>4</v>
      </c>
      <c r="ET22" s="79"/>
      <c r="EU22" s="70">
        <f>IF(Monitoring_new!EU22="","",IF(Monitoring_new!EU22=Monitoring_new!$H22,Monitoring_new!$R22,IF(Monitoring_new!EU22=Monitoring_new!$J22,Monitoring_new!$S22,IF(Monitoring_new!EU22=Monitoring_new!$L22,Monitoring_new!$T22,IF(Monitoring_new!EU22=Monitoring_new!$N22,Monitoring_new!$U22,IF(Monitoring_new!EU22=Monitoring_new!$P22,Monitoring_new!$V22,"ERROR"))))))</f>
        <v>4</v>
      </c>
      <c r="EV22" s="79"/>
      <c r="EW22" s="70">
        <f>IF(Monitoring_new!EW22="","",IF(Monitoring_new!EW22=Monitoring_new!$H22,Monitoring_new!$R22,IF(Monitoring_new!EW22=Monitoring_new!$J22,Monitoring_new!$S22,IF(Monitoring_new!EW22=Monitoring_new!$L22,Monitoring_new!$T22,IF(Monitoring_new!EW22=Monitoring_new!$N22,Monitoring_new!$U22,IF(Monitoring_new!EW22=Monitoring_new!$P22,Monitoring_new!$V22,"ERROR"))))))</f>
        <v>4</v>
      </c>
      <c r="EX22" s="79"/>
      <c r="EY22" s="70">
        <f>IF(Monitoring_new!EY22="","",IF(Monitoring_new!EY22=Monitoring_new!$H22,Monitoring_new!$R22,IF(Monitoring_new!EY22=Monitoring_new!$J22,Monitoring_new!$S22,IF(Monitoring_new!EY22=Monitoring_new!$L22,Monitoring_new!$T22,IF(Monitoring_new!EY22=Monitoring_new!$N22,Monitoring_new!$U22,IF(Monitoring_new!EY22=Monitoring_new!$P22,Monitoring_new!$V22,"ERROR"))))))</f>
        <v>4</v>
      </c>
      <c r="EZ22" s="79"/>
      <c r="FA22" s="79"/>
      <c r="FB22" s="70" t="str">
        <f>IF(Monitoring_new!FB22="","",IF(Monitoring_new!FB22=Monitoring_new!$H22,Monitoring_new!$R22,IF(Monitoring_new!FB22=Monitoring_new!$J22,Monitoring_new!$S22,IF(Monitoring_new!FB22=Monitoring_new!$L22,Monitoring_new!$T22,IF(Monitoring_new!FB22=Monitoring_new!$N22,Monitoring_new!$U22,IF(Monitoring_new!FB22=Monitoring_new!$P22,Monitoring_new!$V22,"ERROR"))))))</f>
        <v/>
      </c>
      <c r="FC22" s="79"/>
      <c r="FD22" s="70" t="str">
        <f>IF(Monitoring_new!FD22="","",IF(Monitoring_new!FD22=Monitoring_new!$H22,Monitoring_new!$R22,IF(Monitoring_new!FD22=Monitoring_new!$J22,Monitoring_new!$S22,IF(Monitoring_new!FD22=Monitoring_new!$L22,Monitoring_new!$T22,IF(Monitoring_new!FD22=Monitoring_new!$N22,Monitoring_new!$U22,IF(Monitoring_new!FD22=Monitoring_new!$P22,Monitoring_new!$V22,"ERROR"))))))</f>
        <v/>
      </c>
      <c r="FE22" s="79"/>
      <c r="FF22" s="70" t="str">
        <f>IF(Monitoring_new!FF22="","",IF(Monitoring_new!FF22=Monitoring_new!$H22,Monitoring_new!$R22,IF(Monitoring_new!FF22=Monitoring_new!$J22,Monitoring_new!$S22,IF(Monitoring_new!FF22=Monitoring_new!$L22,Monitoring_new!$T22,IF(Monitoring_new!FF22=Monitoring_new!$N22,Monitoring_new!$U22,IF(Monitoring_new!FF22=Monitoring_new!$P22,Monitoring_new!$V22,"ERROR"))))))</f>
        <v/>
      </c>
      <c r="FG22" s="79"/>
    </row>
    <row r="23" spans="1:163" ht="50.1" customHeight="1" x14ac:dyDescent="0.3">
      <c r="A23" s="12" t="s">
        <v>47</v>
      </c>
      <c r="B23" s="20" t="s">
        <v>527</v>
      </c>
      <c r="C23" s="161" t="str">
        <f>VLOOKUP(A23,Quest_eng_2018!A:C,3,FALSE)</f>
        <v>Is there any information on the concluded contracts (the object and value of procurement, the economic operator, the date of contract conclusion and its duration, information on contract revision/extension) made public?</v>
      </c>
      <c r="D23" s="161" t="s">
        <v>320</v>
      </c>
      <c r="E23" s="3" t="s">
        <v>140</v>
      </c>
      <c r="F23" s="3" t="s">
        <v>141</v>
      </c>
      <c r="G23" s="7">
        <v>4</v>
      </c>
      <c r="H23" s="3" t="s">
        <v>21</v>
      </c>
      <c r="I23" s="3" t="s">
        <v>22</v>
      </c>
      <c r="J23" s="3" t="s">
        <v>23</v>
      </c>
      <c r="K23" s="3" t="s">
        <v>24</v>
      </c>
      <c r="L23" s="3" t="s">
        <v>187</v>
      </c>
      <c r="M23" s="3" t="s">
        <v>188</v>
      </c>
      <c r="N23" s="3" t="s">
        <v>255</v>
      </c>
      <c r="O23" s="3" t="s">
        <v>255</v>
      </c>
      <c r="P23" s="3" t="s">
        <v>25</v>
      </c>
      <c r="Q23" s="3" t="s">
        <v>26</v>
      </c>
      <c r="R23" s="7">
        <v>4</v>
      </c>
      <c r="S23" s="3">
        <v>0</v>
      </c>
      <c r="T23" s="7">
        <f t="shared" si="0"/>
        <v>2</v>
      </c>
      <c r="U23" s="3" t="s">
        <v>255</v>
      </c>
      <c r="V23" s="3">
        <v>2</v>
      </c>
      <c r="W23" s="70">
        <f>IF(Monitoring_new!W23="","",IF(Monitoring_new!W23=Monitoring_new!$H23,Monitoring_new!$R23,IF(Monitoring_new!W23=Monitoring_new!$J23,Monitoring_new!$S23,IF(Monitoring_new!W23=Monitoring_new!$L23,Monitoring_new!$T23,IF(Monitoring_new!W23=Monitoring_new!$N23,Monitoring_new!$U23,IF(Monitoring_new!W23=Monitoring_new!$P23,Monitoring_new!$V23,"ERROR"))))))</f>
        <v>0</v>
      </c>
      <c r="X23" s="40"/>
      <c r="Y23" s="70">
        <f>IF(Monitoring_new!Y23="","",IF(Monitoring_new!Y23=Monitoring_new!$H23,Monitoring_new!$R23,IF(Monitoring_new!Y23=Monitoring_new!$J23,Monitoring_new!$S23,IF(Monitoring_new!Y23=Monitoring_new!$L23,Monitoring_new!$T23,IF(Monitoring_new!Y23=Monitoring_new!$N23,Monitoring_new!$U23,IF(Monitoring_new!Y23=Monitoring_new!$P23,Monitoring_new!$V23,"ERROR"))))))</f>
        <v>0</v>
      </c>
      <c r="Z23" s="39"/>
      <c r="AA23" s="70">
        <f>IF(Monitoring_new!AA23="","",IF(Monitoring_new!AA23=Monitoring_new!$H23,Monitoring_new!$R23,IF(Monitoring_new!AA23=Monitoring_new!$J23,Monitoring_new!$S23,IF(Monitoring_new!AA23=Monitoring_new!$L23,Monitoring_new!$T23,IF(Monitoring_new!AA23=Monitoring_new!$N23,Monitoring_new!$U23,IF(Monitoring_new!AA23=Monitoring_new!$P23,Monitoring_new!$V23,"ERROR"))))))</f>
        <v>2</v>
      </c>
      <c r="AB23" s="66"/>
      <c r="AC23" s="70">
        <f>IF(Monitoring_new!AC23="","",IF(Monitoring_new!AC23=Monitoring_new!$H23,Monitoring_new!$R23,IF(Monitoring_new!AC23=Monitoring_new!$J23,Monitoring_new!$S23,IF(Monitoring_new!AC23=Monitoring_new!$L23,Monitoring_new!$T23,IF(Monitoring_new!AC23=Monitoring_new!$N23,Monitoring_new!$U23,IF(Monitoring_new!AC23=Monitoring_new!$P23,Monitoring_new!$V23,"ERROR"))))))</f>
        <v>0</v>
      </c>
      <c r="AD23" s="79"/>
      <c r="AE23" s="70">
        <f>IF(Monitoring_new!AE23="","",IF(Monitoring_new!AE23=Monitoring_new!$H23,Monitoring_new!$R23,IF(Monitoring_new!AE23=Monitoring_new!$J23,Monitoring_new!$S23,IF(Monitoring_new!AE23=Monitoring_new!$L23,Monitoring_new!$T23,IF(Monitoring_new!AE23=Monitoring_new!$N23,Monitoring_new!$U23,IF(Monitoring_new!AE23=Monitoring_new!$P23,Monitoring_new!$V23,"ERROR"))))))</f>
        <v>0</v>
      </c>
      <c r="AF23" s="79"/>
      <c r="AG23" s="70">
        <f>IF(Monitoring_new!AG23="","",IF(Monitoring_new!AG23=Monitoring_new!$H23,Monitoring_new!$R23,IF(Monitoring_new!AG23=Monitoring_new!$J23,Monitoring_new!$S23,IF(Monitoring_new!AG23=Monitoring_new!$L23,Monitoring_new!$T23,IF(Monitoring_new!AG23=Monitoring_new!$N23,Monitoring_new!$U23,IF(Monitoring_new!AG23=Monitoring_new!$P23,Monitoring_new!$V23,"ERROR"))))))</f>
        <v>0</v>
      </c>
      <c r="AH23" s="79"/>
      <c r="AI23" s="70">
        <f>IF(Monitoring_new!AI23="","",IF(Monitoring_new!AI23=Monitoring_new!$H23,Monitoring_new!$R23,IF(Monitoring_new!AI23=Monitoring_new!$J23,Monitoring_new!$S23,IF(Monitoring_new!AI23=Monitoring_new!$L23,Monitoring_new!$T23,IF(Monitoring_new!AI23=Monitoring_new!$N23,Monitoring_new!$U23,IF(Monitoring_new!AI23=Monitoring_new!$P23,Monitoring_new!$V23,"ERROR"))))))</f>
        <v>0</v>
      </c>
      <c r="AJ23" s="79"/>
      <c r="AK23" s="70">
        <f>IF(Monitoring_new!AK23="","",IF(Monitoring_new!AK23=Monitoring_new!$H23,Monitoring_new!$R23,IF(Monitoring_new!AK23=Monitoring_new!$J23,Monitoring_new!$S23,IF(Monitoring_new!AK23=Monitoring_new!$L23,Monitoring_new!$T23,IF(Monitoring_new!AK23=Monitoring_new!$N23,Monitoring_new!$U23,IF(Monitoring_new!AK23=Monitoring_new!$P23,Monitoring_new!$V23,"ERROR"))))))</f>
        <v>2</v>
      </c>
      <c r="AL23" s="79"/>
      <c r="AM23" s="70">
        <f>IF(Monitoring_new!AM23="","",IF(Monitoring_new!AM23=Monitoring_new!$H23,Monitoring_new!$R23,IF(Monitoring_new!AM23=Monitoring_new!$J23,Monitoring_new!$S23,IF(Monitoring_new!AM23=Monitoring_new!$L23,Monitoring_new!$T23,IF(Monitoring_new!AM23=Monitoring_new!$N23,Monitoring_new!$U23,IF(Monitoring_new!AM23=Monitoring_new!$P23,Monitoring_new!$V23,"ERROR"))))))</f>
        <v>0</v>
      </c>
      <c r="AN23" s="79"/>
      <c r="AO23" s="70">
        <f>IF(Monitoring_new!AO23="","",IF(Monitoring_new!AO23=Monitoring_new!$H23,Monitoring_new!$R23,IF(Monitoring_new!AO23=Monitoring_new!$J23,Monitoring_new!$S23,IF(Monitoring_new!AO23=Monitoring_new!$L23,Monitoring_new!$T23,IF(Monitoring_new!AO23=Monitoring_new!$N23,Monitoring_new!$U23,IF(Monitoring_new!AO23=Monitoring_new!$P23,Monitoring_new!$V23,"ERROR"))))))</f>
        <v>2</v>
      </c>
      <c r="AP23" s="79"/>
      <c r="AQ23" s="70">
        <f>IF(Monitoring_new!AQ23="","",IF(Monitoring_new!AQ23=Monitoring_new!$H23,Monitoring_new!$R23,IF(Monitoring_new!AQ23=Monitoring_new!$J23,Monitoring_new!$S23,IF(Monitoring_new!AQ23=Monitoring_new!$L23,Monitoring_new!$T23,IF(Monitoring_new!AQ23=Monitoring_new!$N23,Monitoring_new!$U23,IF(Monitoring_new!AQ23=Monitoring_new!$P23,Monitoring_new!$V23,"ERROR"))))))</f>
        <v>0</v>
      </c>
      <c r="AR23" s="79"/>
      <c r="AS23" s="70">
        <f>IF(Monitoring_new!AS23="","",IF(Monitoring_new!AS23=Monitoring_new!$H23,Monitoring_new!$R23,IF(Monitoring_new!AS23=Monitoring_new!$J23,Monitoring_new!$S23,IF(Monitoring_new!AS23=Monitoring_new!$L23,Monitoring_new!$T23,IF(Monitoring_new!AS23=Monitoring_new!$N23,Monitoring_new!$U23,IF(Monitoring_new!AS23=Monitoring_new!$P23,Monitoring_new!$V23,"ERROR"))))))</f>
        <v>0</v>
      </c>
      <c r="AT23" s="79"/>
      <c r="AU23" s="70">
        <f>IF(Monitoring_new!AU23="","",IF(Monitoring_new!AU23=Monitoring_new!$H23,Monitoring_new!$R23,IF(Monitoring_new!AU23=Monitoring_new!$J23,Monitoring_new!$S23,IF(Monitoring_new!AU23=Monitoring_new!$L23,Monitoring_new!$T23,IF(Monitoring_new!AU23=Monitoring_new!$N23,Monitoring_new!$U23,IF(Monitoring_new!AU23=Monitoring_new!$P23,Monitoring_new!$V23,"ERROR"))))))</f>
        <v>2</v>
      </c>
      <c r="AV23" s="79"/>
      <c r="AW23" s="70">
        <f>IF(Monitoring_new!AW23="","",IF(Monitoring_new!AW23=Monitoring_new!$H23,Monitoring_new!$R23,IF(Monitoring_new!AW23=Monitoring_new!$J23,Monitoring_new!$S23,IF(Monitoring_new!AW23=Monitoring_new!$L23,Monitoring_new!$T23,IF(Monitoring_new!AW23=Monitoring_new!$N23,Monitoring_new!$U23,IF(Monitoring_new!AW23=Monitoring_new!$P23,Monitoring_new!$V23,"ERROR"))))))</f>
        <v>0</v>
      </c>
      <c r="AX23" s="79"/>
      <c r="AY23" s="70">
        <f>IF(Monitoring_new!AY23="","",IF(Monitoring_new!AY23=Monitoring_new!$H23,Monitoring_new!$R23,IF(Monitoring_new!AY23=Monitoring_new!$J23,Monitoring_new!$S23,IF(Monitoring_new!AY23=Monitoring_new!$L23,Monitoring_new!$T23,IF(Monitoring_new!AY23=Monitoring_new!$N23,Monitoring_new!$U23,IF(Monitoring_new!AY23=Monitoring_new!$P23,Monitoring_new!$V23,"ERROR"))))))</f>
        <v>0</v>
      </c>
      <c r="AZ23" s="79"/>
      <c r="BA23" s="70">
        <f>IF(Monitoring_new!BA23="","",IF(Monitoring_new!BA23=Monitoring_new!$H23,Monitoring_new!$R23,IF(Monitoring_new!BA23=Monitoring_new!$J23,Monitoring_new!$S23,IF(Monitoring_new!BA23=Monitoring_new!$L23,Monitoring_new!$T23,IF(Monitoring_new!BA23=Monitoring_new!$N23,Monitoring_new!$U23,IF(Monitoring_new!BA23=Monitoring_new!$P23,Monitoring_new!$V23,"ERROR"))))))</f>
        <v>0</v>
      </c>
      <c r="BB23" s="79"/>
      <c r="BC23" s="70">
        <f>IF(Monitoring_new!BC23="","",IF(Monitoring_new!BC23=Monitoring_new!$H23,Monitoring_new!$R23,IF(Monitoring_new!BC23=Monitoring_new!$J23,Monitoring_new!$S23,IF(Monitoring_new!BC23=Monitoring_new!$L23,Monitoring_new!$T23,IF(Monitoring_new!BC23=Monitoring_new!$N23,Monitoring_new!$U23,IF(Monitoring_new!BC23=Monitoring_new!$P23,Monitoring_new!$V23,"ERROR"))))))</f>
        <v>0</v>
      </c>
      <c r="BD23" s="79"/>
      <c r="BE23" s="70">
        <f>IF(Monitoring_new!BE23="","",IF(Monitoring_new!BE23=Monitoring_new!$H23,Monitoring_new!$R23,IF(Monitoring_new!BE23=Monitoring_new!$J23,Monitoring_new!$S23,IF(Monitoring_new!BE23=Monitoring_new!$L23,Monitoring_new!$T23,IF(Monitoring_new!BE23=Monitoring_new!$N23,Monitoring_new!$U23,IF(Monitoring_new!BE23=Monitoring_new!$P23,Monitoring_new!$V23,"ERROR"))))))</f>
        <v>0</v>
      </c>
      <c r="BF23" s="79"/>
      <c r="BG23" s="70">
        <f>IF(Monitoring_new!BG23="","",IF(Monitoring_new!BG23=Monitoring_new!$H23,Monitoring_new!$R23,IF(Monitoring_new!BG23=Monitoring_new!$J23,Monitoring_new!$S23,IF(Monitoring_new!BG23=Monitoring_new!$L23,Monitoring_new!$T23,IF(Monitoring_new!BG23=Monitoring_new!$N23,Monitoring_new!$U23,IF(Monitoring_new!BG23=Monitoring_new!$P23,Monitoring_new!$V23,"ERROR"))))))</f>
        <v>0</v>
      </c>
      <c r="BH23" s="79"/>
      <c r="BI23" s="70">
        <f>IF(Monitoring_new!BI23="","",IF(Monitoring_new!BI23=Monitoring_new!$H23,Monitoring_new!$R23,IF(Monitoring_new!BI23=Monitoring_new!$J23,Monitoring_new!$S23,IF(Monitoring_new!BI23=Monitoring_new!$L23,Monitoring_new!$T23,IF(Monitoring_new!BI23=Monitoring_new!$N23,Monitoring_new!$U23,IF(Monitoring_new!BI23=Monitoring_new!$P23,Monitoring_new!$V23,"ERROR"))))))</f>
        <v>0</v>
      </c>
      <c r="BJ23" s="79"/>
      <c r="BK23" s="70">
        <f>IF(Monitoring_new!BK23="","",IF(Monitoring_new!BK23=Monitoring_new!$H23,Monitoring_new!$R23,IF(Monitoring_new!BK23=Monitoring_new!$J23,Monitoring_new!$S23,IF(Monitoring_new!BK23=Monitoring_new!$L23,Monitoring_new!$T23,IF(Monitoring_new!BK23=Monitoring_new!$N23,Monitoring_new!$U23,IF(Monitoring_new!BK23=Monitoring_new!$P23,Monitoring_new!$V23,"ERROR"))))))</f>
        <v>0</v>
      </c>
      <c r="BL23" s="79"/>
      <c r="BM23" s="70">
        <f>IF(Monitoring_new!BM23="","",IF(Monitoring_new!BM23=Monitoring_new!$H23,Monitoring_new!$R23,IF(Monitoring_new!BM23=Monitoring_new!$J23,Monitoring_new!$S23,IF(Monitoring_new!BM23=Monitoring_new!$L23,Monitoring_new!$T23,IF(Monitoring_new!BM23=Monitoring_new!$N23,Monitoring_new!$U23,IF(Monitoring_new!BM23=Monitoring_new!$P23,Monitoring_new!$V23,"ERROR"))))))</f>
        <v>2</v>
      </c>
      <c r="BN23" s="79"/>
      <c r="BO23" s="70">
        <f>IF(Monitoring_new!BO23="","",IF(Monitoring_new!BO23=Monitoring_new!$H23,Monitoring_new!$R23,IF(Monitoring_new!BO23=Monitoring_new!$J23,Monitoring_new!$S23,IF(Monitoring_new!BO23=Monitoring_new!$L23,Monitoring_new!$T23,IF(Monitoring_new!BO23=Monitoring_new!$N23,Monitoring_new!$U23,IF(Monitoring_new!BO23=Monitoring_new!$P23,Monitoring_new!$V23,"ERROR"))))))</f>
        <v>0</v>
      </c>
      <c r="BP23" s="79"/>
      <c r="BQ23" s="70" t="str">
        <f>IF(Monitoring_new!BQ23="","",IF(Monitoring_new!BQ23=Monitoring_new!$H23,Monitoring_new!$R23,IF(Monitoring_new!BQ23=Monitoring_new!$J23,Monitoring_new!$S23,IF(Monitoring_new!BQ23=Monitoring_new!$L23,Monitoring_new!$T23,IF(Monitoring_new!BQ23=Monitoring_new!$N23,Monitoring_new!$U23,IF(Monitoring_new!BQ23=Monitoring_new!$P23,Monitoring_new!$V23,"ERROR"))))))</f>
        <v>N/A</v>
      </c>
      <c r="BR23" s="79"/>
      <c r="BS23" s="70">
        <f>IF(Monitoring_new!BS23="","",IF(Monitoring_new!BS23=Monitoring_new!$H23,Monitoring_new!$R23,IF(Monitoring_new!BS23=Monitoring_new!$J23,Monitoring_new!$S23,IF(Monitoring_new!BS23=Monitoring_new!$L23,Monitoring_new!$T23,IF(Monitoring_new!BS23=Monitoring_new!$N23,Monitoring_new!$U23,IF(Monitoring_new!BS23=Monitoring_new!$P23,Monitoring_new!$V23,"ERROR"))))))</f>
        <v>0</v>
      </c>
      <c r="BT23" s="79"/>
      <c r="BU23" s="70">
        <f>IF(Monitoring_new!BU23="","",IF(Monitoring_new!BU23=Monitoring_new!$H23,Monitoring_new!$R23,IF(Monitoring_new!BU23=Monitoring_new!$J23,Monitoring_new!$S23,IF(Monitoring_new!BU23=Monitoring_new!$L23,Monitoring_new!$T23,IF(Monitoring_new!BU23=Monitoring_new!$N23,Monitoring_new!$U23,IF(Monitoring_new!BU23=Monitoring_new!$P23,Monitoring_new!$V23,"ERROR"))))))</f>
        <v>0</v>
      </c>
      <c r="BV23" s="79"/>
      <c r="BW23" s="70">
        <f>IF(Monitoring_new!BW23="","",IF(Monitoring_new!BW23=Monitoring_new!$H23,Monitoring_new!$R23,IF(Monitoring_new!BW23=Monitoring_new!$J23,Monitoring_new!$S23,IF(Monitoring_new!BW23=Monitoring_new!$L23,Monitoring_new!$T23,IF(Monitoring_new!BW23=Monitoring_new!$N23,Monitoring_new!$U23,IF(Monitoring_new!BW23=Monitoring_new!$P23,Monitoring_new!$V23,"ERROR"))))))</f>
        <v>0</v>
      </c>
      <c r="BX23" s="79"/>
      <c r="BY23" s="70">
        <f>IF(Monitoring_new!BY23="","",IF(Monitoring_new!BY23=Monitoring_new!$H23,Monitoring_new!$R23,IF(Monitoring_new!BY23=Monitoring_new!$J23,Monitoring_new!$S23,IF(Monitoring_new!BY23=Monitoring_new!$L23,Monitoring_new!$T23,IF(Monitoring_new!BY23=Monitoring_new!$N23,Monitoring_new!$U23,IF(Monitoring_new!BY23=Monitoring_new!$P23,Monitoring_new!$V23,"ERROR"))))))</f>
        <v>0</v>
      </c>
      <c r="BZ23" s="79"/>
      <c r="CA23" s="70">
        <f>IF(Monitoring_new!CA23="","",IF(Monitoring_new!CA23=Monitoring_new!$H23,Monitoring_new!$R23,IF(Monitoring_new!CA23=Monitoring_new!$J23,Monitoring_new!$S23,IF(Monitoring_new!CA23=Monitoring_new!$L23,Monitoring_new!$T23,IF(Monitoring_new!CA23=Monitoring_new!$N23,Monitoring_new!$U23,IF(Monitoring_new!CA23=Monitoring_new!$P23,Monitoring_new!$V23,"ERROR"))))))</f>
        <v>0</v>
      </c>
      <c r="CB23" s="79"/>
      <c r="CC23" s="70">
        <f>IF(Monitoring_new!CC23="","",IF(Monitoring_new!CC23=Monitoring_new!$H23,Monitoring_new!$R23,IF(Monitoring_new!CC23=Monitoring_new!$J23,Monitoring_new!$S23,IF(Monitoring_new!CC23=Monitoring_new!$L23,Monitoring_new!$T23,IF(Monitoring_new!CC23=Monitoring_new!$N23,Monitoring_new!$U23,IF(Monitoring_new!CC23=Monitoring_new!$P23,Monitoring_new!$V23,"ERROR"))))))</f>
        <v>0</v>
      </c>
      <c r="CD23" s="103"/>
      <c r="CE23" s="70">
        <f>IF(Monitoring_new!CE23="","",IF(Monitoring_new!CE23=Monitoring_new!$H23,Monitoring_new!$R23,IF(Monitoring_new!CE23=Monitoring_new!$J23,Monitoring_new!$S23,IF(Monitoring_new!CE23=Monitoring_new!$L23,Monitoring_new!$T23,IF(Monitoring_new!CE23=Monitoring_new!$N23,Monitoring_new!$U23,IF(Monitoring_new!CE23=Monitoring_new!$P23,Monitoring_new!$V23,"ERROR"))))))</f>
        <v>0</v>
      </c>
      <c r="CF23" s="113"/>
      <c r="CG23" s="70">
        <f>IF(Monitoring_new!CG23="","",IF(Monitoring_new!CG23=Monitoring_new!$H23,Monitoring_new!$R23,IF(Monitoring_new!CG23=Monitoring_new!$J23,Monitoring_new!$S23,IF(Monitoring_new!CG23=Monitoring_new!$L23,Monitoring_new!$T23,IF(Monitoring_new!CG23=Monitoring_new!$N23,Monitoring_new!$U23,IF(Monitoring_new!CG23=Monitoring_new!$P23,Monitoring_new!$V23,"ERROR"))))))</f>
        <v>0</v>
      </c>
      <c r="CH23" s="79"/>
      <c r="CI23" s="70">
        <f>IF(Monitoring_new!CI23="","",IF(Monitoring_new!CI23=Monitoring_new!$H23,Monitoring_new!$R23,IF(Monitoring_new!CI23=Monitoring_new!$J23,Monitoring_new!$S23,IF(Monitoring_new!CI23=Monitoring_new!$L23,Monitoring_new!$T23,IF(Monitoring_new!CI23=Monitoring_new!$N23,Monitoring_new!$U23,IF(Monitoring_new!CI23=Monitoring_new!$P23,Monitoring_new!$V23,"ERROR"))))))</f>
        <v>0</v>
      </c>
      <c r="CJ23" s="79"/>
      <c r="CK23" s="70">
        <f>IF(Monitoring_new!CK23="","",IF(Monitoring_new!CK23=Monitoring_new!$H23,Monitoring_new!$R23,IF(Monitoring_new!CK23=Monitoring_new!$J23,Monitoring_new!$S23,IF(Monitoring_new!CK23=Monitoring_new!$L23,Monitoring_new!$T23,IF(Monitoring_new!CK23=Monitoring_new!$N23,Monitoring_new!$U23,IF(Monitoring_new!CK23=Monitoring_new!$P23,Monitoring_new!$V23,"ERROR"))))))</f>
        <v>2</v>
      </c>
      <c r="CL23" s="79"/>
      <c r="CM23" s="70">
        <f>IF(Monitoring_new!CM23="","",IF(Monitoring_new!CM23=Monitoring_new!$H23,Monitoring_new!$R23,IF(Monitoring_new!CM23=Monitoring_new!$J23,Monitoring_new!$S23,IF(Monitoring_new!CM23=Monitoring_new!$L23,Monitoring_new!$T23,IF(Monitoring_new!CM23=Monitoring_new!$N23,Monitoring_new!$U23,IF(Monitoring_new!CM23=Monitoring_new!$P23,Monitoring_new!$V23,"ERROR"))))))</f>
        <v>0</v>
      </c>
      <c r="CN23" s="79"/>
      <c r="CO23" s="70">
        <f>IF(Monitoring_new!CO23="","",IF(Monitoring_new!CO23=Monitoring_new!$H23,Monitoring_new!$R23,IF(Monitoring_new!CO23=Monitoring_new!$J23,Monitoring_new!$S23,IF(Monitoring_new!CO23=Monitoring_new!$L23,Monitoring_new!$T23,IF(Monitoring_new!CO23=Monitoring_new!$N23,Monitoring_new!$U23,IF(Monitoring_new!CO23=Monitoring_new!$P23,Monitoring_new!$V23,"ERROR"))))))</f>
        <v>0</v>
      </c>
      <c r="CP23" s="79"/>
      <c r="CQ23" s="70">
        <f>IF(Monitoring_new!CQ23="","",IF(Monitoring_new!CQ23=Monitoring_new!$H23,Monitoring_new!$R23,IF(Monitoring_new!CQ23=Monitoring_new!$J23,Monitoring_new!$S23,IF(Monitoring_new!CQ23=Monitoring_new!$L23,Monitoring_new!$T23,IF(Monitoring_new!CQ23=Monitoring_new!$N23,Monitoring_new!$U23,IF(Monitoring_new!CQ23=Monitoring_new!$P23,Monitoring_new!$V23,"ERROR"))))))</f>
        <v>0</v>
      </c>
      <c r="CR23" s="79"/>
      <c r="CS23" s="70">
        <f>IF(Monitoring_new!CS23="","",IF(Monitoring_new!CS23=Monitoring_new!$H23,Monitoring_new!$R23,IF(Monitoring_new!CS23=Monitoring_new!$J23,Monitoring_new!$S23,IF(Monitoring_new!CS23=Monitoring_new!$L23,Monitoring_new!$T23,IF(Monitoring_new!CS23=Monitoring_new!$N23,Monitoring_new!$U23,IF(Monitoring_new!CS23=Monitoring_new!$P23,Monitoring_new!$V23,"ERROR"))))))</f>
        <v>0</v>
      </c>
      <c r="CT23" s="79"/>
      <c r="CU23" s="70">
        <f>IF(Monitoring_new!CU23="","",IF(Monitoring_new!CU23=Monitoring_new!$H23,Monitoring_new!$R23,IF(Monitoring_new!CU23=Monitoring_new!$J23,Monitoring_new!$S23,IF(Monitoring_new!CU23=Monitoring_new!$L23,Monitoring_new!$T23,IF(Monitoring_new!CU23=Monitoring_new!$N23,Monitoring_new!$U23,IF(Monitoring_new!CU23=Monitoring_new!$P23,Monitoring_new!$V23,"ERROR"))))))</f>
        <v>0</v>
      </c>
      <c r="CV23" s="79"/>
      <c r="CW23" s="70" t="str">
        <f>IF(Monitoring_new!CW23="","",IF(Monitoring_new!CW23=Monitoring_new!$H23,Monitoring_new!$R23,IF(Monitoring_new!CW23=Monitoring_new!$J23,Monitoring_new!$S23,IF(Monitoring_new!CW23=Monitoring_new!$L23,Monitoring_new!$T23,IF(Monitoring_new!CW23=Monitoring_new!$N23,Monitoring_new!$U23,IF(Monitoring_new!CW23=Monitoring_new!$P23,Monitoring_new!$V23,"ERROR"))))))</f>
        <v>N/A</v>
      </c>
      <c r="CX23" s="79"/>
      <c r="CY23" s="70" t="str">
        <f>IF(Monitoring_new!CY23="","",IF(Monitoring_new!CY23=Monitoring_new!$H23,Monitoring_new!$R23,IF(Monitoring_new!CY23=Monitoring_new!$J23,Monitoring_new!$S23,IF(Monitoring_new!CY23=Monitoring_new!$L23,Monitoring_new!$T23,IF(Monitoring_new!CY23=Monitoring_new!$N23,Monitoring_new!$U23,IF(Monitoring_new!CY23=Monitoring_new!$P23,Monitoring_new!$V23,"ERROR"))))))</f>
        <v>N/A</v>
      </c>
      <c r="CZ23" s="79"/>
      <c r="DA23" s="70">
        <f>IF(Monitoring_new!DA23="","",IF(Monitoring_new!DA23=Monitoring_new!$H23,Monitoring_new!$R23,IF(Monitoring_new!DA23=Monitoring_new!$J23,Monitoring_new!$S23,IF(Monitoring_new!DA23=Monitoring_new!$L23,Monitoring_new!$T23,IF(Monitoring_new!DA23=Monitoring_new!$N23,Monitoring_new!$U23,IF(Monitoring_new!DA23=Monitoring_new!$P23,Monitoring_new!$V23,"ERROR"))))))</f>
        <v>0</v>
      </c>
      <c r="DB23" s="79"/>
      <c r="DC23" s="70">
        <f>IF(Monitoring_new!DC23="","",IF(Monitoring_new!DC23=Monitoring_new!$H23,Monitoring_new!$R23,IF(Monitoring_new!DC23=Monitoring_new!$J23,Monitoring_new!$S23,IF(Monitoring_new!DC23=Monitoring_new!$L23,Monitoring_new!$T23,IF(Monitoring_new!DC23=Monitoring_new!$N23,Monitoring_new!$U23,IF(Monitoring_new!DC23=Monitoring_new!$P23,Monitoring_new!$V23,"ERROR"))))))</f>
        <v>0</v>
      </c>
      <c r="DD23" s="79"/>
      <c r="DE23" s="70">
        <f>IF(Monitoring_new!DE23="","",IF(Monitoring_new!DE23=Monitoring_new!$H23,Monitoring_new!$R23,IF(Monitoring_new!DE23=Monitoring_new!$J23,Monitoring_new!$S23,IF(Monitoring_new!DE23=Monitoring_new!$L23,Monitoring_new!$T23,IF(Monitoring_new!DE23=Monitoring_new!$N23,Monitoring_new!$U23,IF(Monitoring_new!DE23=Monitoring_new!$P23,Monitoring_new!$V23,"ERROR"))))))</f>
        <v>0</v>
      </c>
      <c r="DF23" s="79"/>
      <c r="DG23" s="70">
        <f>IF(Monitoring_new!DG23="","",IF(Monitoring_new!DG23=Monitoring_new!$H23,Monitoring_new!$R23,IF(Monitoring_new!DG23=Monitoring_new!$J23,Monitoring_new!$S23,IF(Monitoring_new!DG23=Monitoring_new!$L23,Monitoring_new!$T23,IF(Monitoring_new!DG23=Monitoring_new!$N23,Monitoring_new!$U23,IF(Monitoring_new!DG23=Monitoring_new!$P23,Monitoring_new!$V23,"ERROR"))))))</f>
        <v>0</v>
      </c>
      <c r="DH23" s="79"/>
      <c r="DI23" s="70">
        <f>IF(Monitoring_new!DI23="","",IF(Monitoring_new!DI23=Monitoring_new!$H23,Monitoring_new!$R23,IF(Monitoring_new!DI23=Monitoring_new!$J23,Monitoring_new!$S23,IF(Monitoring_new!DI23=Monitoring_new!$L23,Monitoring_new!$T23,IF(Monitoring_new!DI23=Monitoring_new!$N23,Monitoring_new!$U23,IF(Monitoring_new!DI23=Monitoring_new!$P23,Monitoring_new!$V23,"ERROR"))))))</f>
        <v>0</v>
      </c>
      <c r="DJ23" s="79"/>
      <c r="DK23" s="70">
        <f>IF(Monitoring_new!DK23="","",IF(Monitoring_new!DK23=Monitoring_new!$H23,Monitoring_new!$R23,IF(Monitoring_new!DK23=Monitoring_new!$J23,Monitoring_new!$S23,IF(Monitoring_new!DK23=Monitoring_new!$L23,Monitoring_new!$T23,IF(Monitoring_new!DK23=Monitoring_new!$N23,Monitoring_new!$U23,IF(Monitoring_new!DK23=Monitoring_new!$P23,Monitoring_new!$V23,"ERROR"))))))</f>
        <v>0</v>
      </c>
      <c r="DL23" s="79"/>
      <c r="DM23" s="70">
        <f>IF(Monitoring_new!DM23="","",IF(Monitoring_new!DM23=Monitoring_new!$H23,Monitoring_new!$R23,IF(Monitoring_new!DM23=Monitoring_new!$J23,Monitoring_new!$S23,IF(Monitoring_new!DM23=Monitoring_new!$L23,Monitoring_new!$T23,IF(Monitoring_new!DM23=Monitoring_new!$N23,Monitoring_new!$U23,IF(Monitoring_new!DM23=Monitoring_new!$P23,Monitoring_new!$V23,"ERROR"))))))</f>
        <v>0</v>
      </c>
      <c r="DN23" s="79"/>
      <c r="DO23" s="70">
        <f>IF(Monitoring_new!DO23="","",IF(Monitoring_new!DO23=Monitoring_new!$H23,Monitoring_new!$R23,IF(Monitoring_new!DO23=Monitoring_new!$J23,Monitoring_new!$S23,IF(Monitoring_new!DO23=Monitoring_new!$L23,Monitoring_new!$T23,IF(Monitoring_new!DO23=Monitoring_new!$N23,Monitoring_new!$U23,IF(Monitoring_new!DO23=Monitoring_new!$P23,Monitoring_new!$V23,"ERROR"))))))</f>
        <v>0</v>
      </c>
      <c r="DP23" s="79"/>
      <c r="DQ23" s="70">
        <f>IF(Monitoring_new!DQ23="","",IF(Monitoring_new!DQ23=Monitoring_new!$H23,Monitoring_new!$R23,IF(Monitoring_new!DQ23=Monitoring_new!$J23,Monitoring_new!$S23,IF(Monitoring_new!DQ23=Monitoring_new!$L23,Monitoring_new!$T23,IF(Monitoring_new!DQ23=Monitoring_new!$N23,Monitoring_new!$U23,IF(Monitoring_new!DQ23=Monitoring_new!$P23,Monitoring_new!$V23,"ERROR"))))))</f>
        <v>0</v>
      </c>
      <c r="DR23" s="79"/>
      <c r="DS23" s="70">
        <f>IF(Monitoring_new!DS23="","",IF(Monitoring_new!DS23=Monitoring_new!$H23,Monitoring_new!$R23,IF(Monitoring_new!DS23=Monitoring_new!$J23,Monitoring_new!$S23,IF(Monitoring_new!DS23=Monitoring_new!$L23,Monitoring_new!$T23,IF(Monitoring_new!DS23=Monitoring_new!$N23,Monitoring_new!$U23,IF(Monitoring_new!DS23=Monitoring_new!$P23,Monitoring_new!$V23,"ERROR"))))))</f>
        <v>0</v>
      </c>
      <c r="DT23" s="79"/>
      <c r="DU23" s="70">
        <f>IF(Monitoring_new!DU23="","",IF(Monitoring_new!DU23=Monitoring_new!$H23,Monitoring_new!$R23,IF(Monitoring_new!DU23=Monitoring_new!$J23,Monitoring_new!$S23,IF(Monitoring_new!DU23=Monitoring_new!$L23,Monitoring_new!$T23,IF(Monitoring_new!DU23=Monitoring_new!$N23,Monitoring_new!$U23,IF(Monitoring_new!DU23=Monitoring_new!$P23,Monitoring_new!$V23,"ERROR"))))))</f>
        <v>0</v>
      </c>
      <c r="DV23" s="79"/>
      <c r="DW23" s="70">
        <f>IF(Monitoring_new!DW23="","",IF(Monitoring_new!DW23=Monitoring_new!$H23,Monitoring_new!$R23,IF(Monitoring_new!DW23=Monitoring_new!$J23,Monitoring_new!$S23,IF(Monitoring_new!DW23=Monitoring_new!$L23,Monitoring_new!$T23,IF(Monitoring_new!DW23=Monitoring_new!$N23,Monitoring_new!$U23,IF(Monitoring_new!DW23=Monitoring_new!$P23,Monitoring_new!$V23,"ERROR"))))))</f>
        <v>0</v>
      </c>
      <c r="DX23" s="79"/>
      <c r="DY23" s="70">
        <f>IF(Monitoring_new!DY23="","",IF(Monitoring_new!DY23=Monitoring_new!$H23,Monitoring_new!$R23,IF(Monitoring_new!DY23=Monitoring_new!$J23,Monitoring_new!$S23,IF(Monitoring_new!DY23=Monitoring_new!$L23,Monitoring_new!$T23,IF(Monitoring_new!DY23=Monitoring_new!$N23,Monitoring_new!$U23,IF(Monitoring_new!DY23=Monitoring_new!$P23,Monitoring_new!$V23,"ERROR"))))))</f>
        <v>0</v>
      </c>
      <c r="DZ23" s="79"/>
      <c r="EA23" s="70">
        <f>IF(Monitoring_new!EA23="","",IF(Monitoring_new!EA23=Monitoring_new!$H23,Monitoring_new!$R23,IF(Monitoring_new!EA23=Monitoring_new!$J23,Monitoring_new!$S23,IF(Monitoring_new!EA23=Monitoring_new!$L23,Monitoring_new!$T23,IF(Monitoring_new!EA23=Monitoring_new!$N23,Monitoring_new!$U23,IF(Monitoring_new!EA23=Monitoring_new!$P23,Monitoring_new!$V23,"ERROR"))))))</f>
        <v>0</v>
      </c>
      <c r="EB23" s="79"/>
      <c r="EC23" s="70">
        <f>IF(Monitoring_new!EC23="","",IF(Monitoring_new!EC23=Monitoring_new!$H23,Monitoring_new!$R23,IF(Monitoring_new!EC23=Monitoring_new!$J23,Monitoring_new!$S23,IF(Monitoring_new!EC23=Monitoring_new!$L23,Monitoring_new!$T23,IF(Monitoring_new!EC23=Monitoring_new!$N23,Monitoring_new!$U23,IF(Monitoring_new!EC23=Monitoring_new!$P23,Monitoring_new!$V23,"ERROR"))))))</f>
        <v>0</v>
      </c>
      <c r="ED23" s="79"/>
      <c r="EE23" s="70">
        <f>IF(Monitoring_new!EE23="","",IF(Monitoring_new!EE23=Monitoring_new!$H23,Monitoring_new!$R23,IF(Monitoring_new!EE23=Monitoring_new!$J23,Monitoring_new!$S23,IF(Monitoring_new!EE23=Monitoring_new!$L23,Monitoring_new!$T23,IF(Monitoring_new!EE23=Monitoring_new!$N23,Monitoring_new!$U23,IF(Monitoring_new!EE23=Monitoring_new!$P23,Monitoring_new!$V23,"ERROR"))))))</f>
        <v>2</v>
      </c>
      <c r="EF23" s="79"/>
      <c r="EG23" s="70">
        <f>IF(Monitoring_new!EG23="","",IF(Monitoring_new!EG23=Monitoring_new!$H23,Monitoring_new!$R23,IF(Monitoring_new!EG23=Monitoring_new!$J23,Monitoring_new!$S23,IF(Monitoring_new!EG23=Monitoring_new!$L23,Monitoring_new!$T23,IF(Monitoring_new!EG23=Monitoring_new!$N23,Monitoring_new!$U23,IF(Monitoring_new!EG23=Monitoring_new!$P23,Monitoring_new!$V23,"ERROR"))))))</f>
        <v>2</v>
      </c>
      <c r="EH23" s="79"/>
      <c r="EI23" s="70">
        <f>IF(Monitoring_new!EI23="","",IF(Monitoring_new!EI23=Monitoring_new!$H23,Monitoring_new!$R23,IF(Monitoring_new!EI23=Monitoring_new!$J23,Monitoring_new!$S23,IF(Monitoring_new!EI23=Monitoring_new!$L23,Monitoring_new!$T23,IF(Monitoring_new!EI23=Monitoring_new!$N23,Monitoring_new!$U23,IF(Monitoring_new!EI23=Monitoring_new!$P23,Monitoring_new!$V23,"ERROR"))))))</f>
        <v>2</v>
      </c>
      <c r="EJ23" s="79"/>
      <c r="EK23" s="70">
        <f>IF(Monitoring_new!EK23="","",IF(Monitoring_new!EK23=Monitoring_new!$H23,Monitoring_new!$R23,IF(Monitoring_new!EK23=Monitoring_new!$J23,Monitoring_new!$S23,IF(Monitoring_new!EK23=Monitoring_new!$L23,Monitoring_new!$T23,IF(Monitoring_new!EK23=Monitoring_new!$N23,Monitoring_new!$U23,IF(Monitoring_new!EK23=Monitoring_new!$P23,Monitoring_new!$V23,"ERROR"))))))</f>
        <v>2</v>
      </c>
      <c r="EL23" s="79"/>
      <c r="EM23" s="70">
        <f>IF(Monitoring_new!EM23="","",IF(Monitoring_new!EM23=Monitoring_new!$H23,Monitoring_new!$R23,IF(Monitoring_new!EM23=Monitoring_new!$J23,Monitoring_new!$S23,IF(Monitoring_new!EM23=Monitoring_new!$L23,Monitoring_new!$T23,IF(Monitoring_new!EM23=Monitoring_new!$N23,Monitoring_new!$U23,IF(Monitoring_new!EM23=Monitoring_new!$P23,Monitoring_new!$V23,"ERROR"))))))</f>
        <v>2</v>
      </c>
      <c r="EN23" s="79"/>
      <c r="EO23" s="70">
        <f>IF(Monitoring_new!EO23="","",IF(Monitoring_new!EO23=Monitoring_new!$H23,Monitoring_new!$R23,IF(Monitoring_new!EO23=Monitoring_new!$J23,Monitoring_new!$S23,IF(Monitoring_new!EO23=Monitoring_new!$L23,Monitoring_new!$T23,IF(Monitoring_new!EO23=Monitoring_new!$N23,Monitoring_new!$U23,IF(Monitoring_new!EO23=Monitoring_new!$P23,Monitoring_new!$V23,"ERROR"))))))</f>
        <v>2</v>
      </c>
      <c r="EP23" s="79"/>
      <c r="EQ23" s="70">
        <f>IF(Monitoring_new!EQ23="","",IF(Monitoring_new!EQ23=Monitoring_new!$H23,Monitoring_new!$R23,IF(Monitoring_new!EQ23=Monitoring_new!$J23,Monitoring_new!$S23,IF(Monitoring_new!EQ23=Monitoring_new!$L23,Monitoring_new!$T23,IF(Monitoring_new!EQ23=Monitoring_new!$N23,Monitoring_new!$U23,IF(Monitoring_new!EQ23=Monitoring_new!$P23,Monitoring_new!$V23,"ERROR"))))))</f>
        <v>2</v>
      </c>
      <c r="ER23" s="79"/>
      <c r="ES23" s="70">
        <f>IF(Monitoring_new!ES23="","",IF(Monitoring_new!ES23=Monitoring_new!$H23,Monitoring_new!$R23,IF(Monitoring_new!ES23=Monitoring_new!$J23,Monitoring_new!$S23,IF(Monitoring_new!ES23=Monitoring_new!$L23,Monitoring_new!$T23,IF(Monitoring_new!ES23=Monitoring_new!$N23,Monitoring_new!$U23,IF(Monitoring_new!ES23=Monitoring_new!$P23,Monitoring_new!$V23,"ERROR"))))))</f>
        <v>2</v>
      </c>
      <c r="ET23" s="79"/>
      <c r="EU23" s="70">
        <f>IF(Monitoring_new!EU23="","",IF(Monitoring_new!EU23=Monitoring_new!$H23,Monitoring_new!$R23,IF(Monitoring_new!EU23=Monitoring_new!$J23,Monitoring_new!$S23,IF(Monitoring_new!EU23=Monitoring_new!$L23,Monitoring_new!$T23,IF(Monitoring_new!EU23=Monitoring_new!$N23,Monitoring_new!$U23,IF(Monitoring_new!EU23=Monitoring_new!$P23,Monitoring_new!$V23,"ERROR"))))))</f>
        <v>2</v>
      </c>
      <c r="EV23" s="79"/>
      <c r="EW23" s="70">
        <f>IF(Monitoring_new!EW23="","",IF(Monitoring_new!EW23=Monitoring_new!$H23,Monitoring_new!$R23,IF(Monitoring_new!EW23=Monitoring_new!$J23,Monitoring_new!$S23,IF(Monitoring_new!EW23=Monitoring_new!$L23,Monitoring_new!$T23,IF(Monitoring_new!EW23=Monitoring_new!$N23,Monitoring_new!$U23,IF(Monitoring_new!EW23=Monitoring_new!$P23,Monitoring_new!$V23,"ERROR"))))))</f>
        <v>2</v>
      </c>
      <c r="EX23" s="79"/>
      <c r="EY23" s="70">
        <f>IF(Monitoring_new!EY23="","",IF(Monitoring_new!EY23=Monitoring_new!$H23,Monitoring_new!$R23,IF(Monitoring_new!EY23=Monitoring_new!$J23,Monitoring_new!$S23,IF(Monitoring_new!EY23=Monitoring_new!$L23,Monitoring_new!$T23,IF(Monitoring_new!EY23=Monitoring_new!$N23,Monitoring_new!$U23,IF(Monitoring_new!EY23=Monitoring_new!$P23,Monitoring_new!$V23,"ERROR"))))))</f>
        <v>2</v>
      </c>
      <c r="EZ23" s="79"/>
      <c r="FA23" s="79"/>
      <c r="FB23" s="70" t="str">
        <f>IF(Monitoring_new!FB23="","",IF(Monitoring_new!FB23=Monitoring_new!$H23,Monitoring_new!$R23,IF(Monitoring_new!FB23=Monitoring_new!$J23,Monitoring_new!$S23,IF(Monitoring_new!FB23=Monitoring_new!$L23,Monitoring_new!$T23,IF(Monitoring_new!FB23=Monitoring_new!$N23,Monitoring_new!$U23,IF(Monitoring_new!FB23=Monitoring_new!$P23,Monitoring_new!$V23,"ERROR"))))))</f>
        <v/>
      </c>
      <c r="FC23" s="79"/>
      <c r="FD23" s="70" t="str">
        <f>IF(Monitoring_new!FD23="","",IF(Monitoring_new!FD23=Monitoring_new!$H23,Monitoring_new!$R23,IF(Monitoring_new!FD23=Monitoring_new!$J23,Monitoring_new!$S23,IF(Monitoring_new!FD23=Monitoring_new!$L23,Monitoring_new!$T23,IF(Monitoring_new!FD23=Monitoring_new!$N23,Monitoring_new!$U23,IF(Monitoring_new!FD23=Monitoring_new!$P23,Monitoring_new!$V23,"ERROR"))))))</f>
        <v/>
      </c>
      <c r="FE23" s="79"/>
      <c r="FF23" s="70" t="str">
        <f>IF(Monitoring_new!FF23="","",IF(Monitoring_new!FF23=Monitoring_new!$H23,Monitoring_new!$R23,IF(Monitoring_new!FF23=Monitoring_new!$J23,Monitoring_new!$S23,IF(Monitoring_new!FF23=Monitoring_new!$L23,Monitoring_new!$T23,IF(Monitoring_new!FF23=Monitoring_new!$N23,Monitoring_new!$U23,IF(Monitoring_new!FF23=Monitoring_new!$P23,Monitoring_new!$V23,"ERROR"))))))</f>
        <v/>
      </c>
      <c r="FG23" s="79"/>
    </row>
    <row r="24" spans="1:163" ht="50.1" customHeight="1" x14ac:dyDescent="0.3">
      <c r="A24" s="12" t="s">
        <v>48</v>
      </c>
      <c r="B24" s="143" t="s">
        <v>235</v>
      </c>
      <c r="C24" s="176" t="str">
        <f>VLOOKUP(A24,Quest_eng_2018!A:C,3,FALSE)</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D24" s="161" t="s">
        <v>320</v>
      </c>
      <c r="E24" s="3" t="s">
        <v>183</v>
      </c>
      <c r="F24" s="3" t="s">
        <v>184</v>
      </c>
      <c r="G24" s="7">
        <v>3</v>
      </c>
      <c r="H24" s="3" t="s">
        <v>21</v>
      </c>
      <c r="I24" s="3" t="s">
        <v>22</v>
      </c>
      <c r="J24" s="3" t="s">
        <v>23</v>
      </c>
      <c r="K24" s="3" t="s">
        <v>24</v>
      </c>
      <c r="L24" s="3" t="s">
        <v>25</v>
      </c>
      <c r="M24" s="3" t="s">
        <v>26</v>
      </c>
      <c r="N24" s="3" t="s">
        <v>255</v>
      </c>
      <c r="O24" s="3" t="s">
        <v>255</v>
      </c>
      <c r="P24" s="3" t="s">
        <v>414</v>
      </c>
      <c r="Q24" s="3" t="s">
        <v>414</v>
      </c>
      <c r="R24" s="7">
        <v>3</v>
      </c>
      <c r="S24" s="3">
        <v>0</v>
      </c>
      <c r="T24" s="7">
        <f t="shared" si="0"/>
        <v>1.5</v>
      </c>
      <c r="U24" s="3" t="s">
        <v>255</v>
      </c>
      <c r="V24" s="3" t="s">
        <v>414</v>
      </c>
      <c r="W24" s="70">
        <f>IF(Monitoring_new!W24="","",IF(Monitoring_new!W24=Monitoring_new!$H24,Monitoring_new!$R24,IF(Monitoring_new!W24=Monitoring_new!$J24,Monitoring_new!$S24,IF(Monitoring_new!W24=Monitoring_new!$L24,Monitoring_new!$T24,IF(Monitoring_new!W24=Monitoring_new!$N24,Monitoring_new!$U24,IF(Monitoring_new!W24=Monitoring_new!$P24,Monitoring_new!$V24,"ERROR"))))))</f>
        <v>0</v>
      </c>
      <c r="X24" s="39"/>
      <c r="Y24" s="70">
        <f>IF(Monitoring_new!Y24="","",IF(Monitoring_new!Y24=Monitoring_new!$H24,Monitoring_new!$R24,IF(Monitoring_new!Y24=Monitoring_new!$J24,Monitoring_new!$S24,IF(Monitoring_new!Y24=Monitoring_new!$L24,Monitoring_new!$T24,IF(Monitoring_new!Y24=Monitoring_new!$N24,Monitoring_new!$U24,IF(Monitoring_new!Y24=Monitoring_new!$P24,Monitoring_new!$V24,"ERROR"))))))</f>
        <v>0</v>
      </c>
      <c r="Z24" s="39"/>
      <c r="AA24" s="70">
        <f>IF(Monitoring_new!AA24="","",IF(Monitoring_new!AA24=Monitoring_new!$H24,Monitoring_new!$R24,IF(Monitoring_new!AA24=Monitoring_new!$J24,Monitoring_new!$S24,IF(Monitoring_new!AA24=Monitoring_new!$L24,Monitoring_new!$T24,IF(Monitoring_new!AA24=Monitoring_new!$N24,Monitoring_new!$U24,IF(Monitoring_new!AA24=Monitoring_new!$P24,Monitoring_new!$V24,"ERROR"))))))</f>
        <v>0</v>
      </c>
      <c r="AB24" s="66"/>
      <c r="AC24" s="70">
        <f>IF(Monitoring_new!AC24="","",IF(Monitoring_new!AC24=Monitoring_new!$H24,Monitoring_new!$R24,IF(Monitoring_new!AC24=Monitoring_new!$J24,Monitoring_new!$S24,IF(Monitoring_new!AC24=Monitoring_new!$L24,Monitoring_new!$T24,IF(Monitoring_new!AC24=Monitoring_new!$N24,Monitoring_new!$U24,IF(Monitoring_new!AC24=Monitoring_new!$P24,Monitoring_new!$V24,"ERROR"))))))</f>
        <v>0</v>
      </c>
      <c r="AD24" s="79"/>
      <c r="AE24" s="70">
        <f>IF(Monitoring_new!AE24="","",IF(Monitoring_new!AE24=Monitoring_new!$H24,Monitoring_new!$R24,IF(Monitoring_new!AE24=Monitoring_new!$J24,Monitoring_new!$S24,IF(Monitoring_new!AE24=Monitoring_new!$L24,Monitoring_new!$T24,IF(Monitoring_new!AE24=Monitoring_new!$N24,Monitoring_new!$U24,IF(Monitoring_new!AE24=Monitoring_new!$P24,Monitoring_new!$V24,"ERROR"))))))</f>
        <v>0</v>
      </c>
      <c r="AF24" s="79"/>
      <c r="AG24" s="70">
        <f>IF(Monitoring_new!AG24="","",IF(Monitoring_new!AG24=Monitoring_new!$H24,Monitoring_new!$R24,IF(Monitoring_new!AG24=Monitoring_new!$J24,Monitoring_new!$S24,IF(Monitoring_new!AG24=Monitoring_new!$L24,Monitoring_new!$T24,IF(Monitoring_new!AG24=Monitoring_new!$N24,Monitoring_new!$U24,IF(Monitoring_new!AG24=Monitoring_new!$P24,Monitoring_new!$V24,"ERROR"))))))</f>
        <v>0</v>
      </c>
      <c r="AH24" s="79"/>
      <c r="AI24" s="70">
        <f>IF(Monitoring_new!AI24="","",IF(Monitoring_new!AI24=Monitoring_new!$H24,Monitoring_new!$R24,IF(Monitoring_new!AI24=Monitoring_new!$J24,Monitoring_new!$S24,IF(Monitoring_new!AI24=Monitoring_new!$L24,Monitoring_new!$T24,IF(Monitoring_new!AI24=Monitoring_new!$N24,Monitoring_new!$U24,IF(Monitoring_new!AI24=Monitoring_new!$P24,Monitoring_new!$V24,"ERROR"))))))</f>
        <v>0</v>
      </c>
      <c r="AJ24" s="79"/>
      <c r="AK24" s="70">
        <f>IF(Monitoring_new!AK24="","",IF(Monitoring_new!AK24=Monitoring_new!$H24,Monitoring_new!$R24,IF(Monitoring_new!AK24=Monitoring_new!$J24,Monitoring_new!$S24,IF(Monitoring_new!AK24=Monitoring_new!$L24,Monitoring_new!$T24,IF(Monitoring_new!AK24=Monitoring_new!$N24,Monitoring_new!$U24,IF(Monitoring_new!AK24=Monitoring_new!$P24,Monitoring_new!$V24,"ERROR"))))))</f>
        <v>0</v>
      </c>
      <c r="AL24" s="79"/>
      <c r="AM24" s="70">
        <f>IF(Monitoring_new!AM24="","",IF(Monitoring_new!AM24=Monitoring_new!$H24,Monitoring_new!$R24,IF(Monitoring_new!AM24=Monitoring_new!$J24,Monitoring_new!$S24,IF(Monitoring_new!AM24=Monitoring_new!$L24,Monitoring_new!$T24,IF(Monitoring_new!AM24=Monitoring_new!$N24,Monitoring_new!$U24,IF(Monitoring_new!AM24=Monitoring_new!$P24,Monitoring_new!$V24,"ERROR"))))))</f>
        <v>0</v>
      </c>
      <c r="AN24" s="79"/>
      <c r="AO24" s="70">
        <f>IF(Monitoring_new!AO24="","",IF(Monitoring_new!AO24=Monitoring_new!$H24,Monitoring_new!$R24,IF(Monitoring_new!AO24=Monitoring_new!$J24,Monitoring_new!$S24,IF(Monitoring_new!AO24=Monitoring_new!$L24,Monitoring_new!$T24,IF(Monitoring_new!AO24=Monitoring_new!$N24,Monitoring_new!$U24,IF(Monitoring_new!AO24=Monitoring_new!$P24,Monitoring_new!$V24,"ERROR"))))))</f>
        <v>0</v>
      </c>
      <c r="AP24" s="79"/>
      <c r="AQ24" s="70">
        <f>IF(Monitoring_new!AQ24="","",IF(Monitoring_new!AQ24=Monitoring_new!$H24,Monitoring_new!$R24,IF(Monitoring_new!AQ24=Monitoring_new!$J24,Monitoring_new!$S24,IF(Monitoring_new!AQ24=Monitoring_new!$L24,Monitoring_new!$T24,IF(Monitoring_new!AQ24=Monitoring_new!$N24,Monitoring_new!$U24,IF(Monitoring_new!AQ24=Monitoring_new!$P24,Monitoring_new!$V24,"ERROR"))))))</f>
        <v>0</v>
      </c>
      <c r="AR24" s="79"/>
      <c r="AS24" s="70">
        <f>IF(Monitoring_new!AS24="","",IF(Monitoring_new!AS24=Monitoring_new!$H24,Monitoring_new!$R24,IF(Monitoring_new!AS24=Monitoring_new!$J24,Monitoring_new!$S24,IF(Monitoring_new!AS24=Monitoring_new!$L24,Monitoring_new!$T24,IF(Monitoring_new!AS24=Monitoring_new!$N24,Monitoring_new!$U24,IF(Monitoring_new!AS24=Monitoring_new!$P24,Monitoring_new!$V24,"ERROR"))))))</f>
        <v>0</v>
      </c>
      <c r="AT24" s="79"/>
      <c r="AU24" s="70">
        <f>IF(Monitoring_new!AU24="","",IF(Monitoring_new!AU24=Monitoring_new!$H24,Monitoring_new!$R24,IF(Monitoring_new!AU24=Monitoring_new!$J24,Monitoring_new!$S24,IF(Monitoring_new!AU24=Monitoring_new!$L24,Monitoring_new!$T24,IF(Monitoring_new!AU24=Monitoring_new!$N24,Monitoring_new!$U24,IF(Monitoring_new!AU24=Monitoring_new!$P24,Monitoring_new!$V24,"ERROR"))))))</f>
        <v>0</v>
      </c>
      <c r="AV24" s="79"/>
      <c r="AW24" s="70">
        <f>IF(Monitoring_new!AW24="","",IF(Monitoring_new!AW24=Monitoring_new!$H24,Monitoring_new!$R24,IF(Monitoring_new!AW24=Monitoring_new!$J24,Monitoring_new!$S24,IF(Monitoring_new!AW24=Monitoring_new!$L24,Monitoring_new!$T24,IF(Monitoring_new!AW24=Monitoring_new!$N24,Monitoring_new!$U24,IF(Monitoring_new!AW24=Monitoring_new!$P24,Monitoring_new!$V24,"ERROR"))))))</f>
        <v>0</v>
      </c>
      <c r="AX24" s="79"/>
      <c r="AY24" s="70">
        <f>IF(Monitoring_new!AY24="","",IF(Monitoring_new!AY24=Monitoring_new!$H24,Monitoring_new!$R24,IF(Monitoring_new!AY24=Monitoring_new!$J24,Monitoring_new!$S24,IF(Monitoring_new!AY24=Monitoring_new!$L24,Monitoring_new!$T24,IF(Monitoring_new!AY24=Monitoring_new!$N24,Monitoring_new!$U24,IF(Monitoring_new!AY24=Monitoring_new!$P24,Monitoring_new!$V24,"ERROR"))))))</f>
        <v>0</v>
      </c>
      <c r="AZ24" s="79"/>
      <c r="BA24" s="70">
        <f>IF(Monitoring_new!BA24="","",IF(Monitoring_new!BA24=Monitoring_new!$H24,Monitoring_new!$R24,IF(Monitoring_new!BA24=Monitoring_new!$J24,Monitoring_new!$S24,IF(Monitoring_new!BA24=Monitoring_new!$L24,Monitoring_new!$T24,IF(Monitoring_new!BA24=Monitoring_new!$N24,Monitoring_new!$U24,IF(Monitoring_new!BA24=Monitoring_new!$P24,Monitoring_new!$V24,"ERROR"))))))</f>
        <v>0</v>
      </c>
      <c r="BB24" s="79"/>
      <c r="BC24" s="70">
        <f>IF(Monitoring_new!BC24="","",IF(Monitoring_new!BC24=Monitoring_new!$H24,Monitoring_new!$R24,IF(Monitoring_new!BC24=Monitoring_new!$J24,Monitoring_new!$S24,IF(Monitoring_new!BC24=Monitoring_new!$L24,Monitoring_new!$T24,IF(Monitoring_new!BC24=Monitoring_new!$N24,Monitoring_new!$U24,IF(Monitoring_new!BC24=Monitoring_new!$P24,Monitoring_new!$V24,"ERROR"))))))</f>
        <v>0</v>
      </c>
      <c r="BD24" s="79"/>
      <c r="BE24" s="70">
        <f>IF(Monitoring_new!BE24="","",IF(Monitoring_new!BE24=Monitoring_new!$H24,Monitoring_new!$R24,IF(Monitoring_new!BE24=Monitoring_new!$J24,Monitoring_new!$S24,IF(Monitoring_new!BE24=Monitoring_new!$L24,Monitoring_new!$T24,IF(Monitoring_new!BE24=Monitoring_new!$N24,Monitoring_new!$U24,IF(Monitoring_new!BE24=Monitoring_new!$P24,Monitoring_new!$V24,"ERROR"))))))</f>
        <v>0</v>
      </c>
      <c r="BF24" s="79"/>
      <c r="BG24" s="70">
        <f>IF(Monitoring_new!BG24="","",IF(Monitoring_new!BG24=Monitoring_new!$H24,Monitoring_new!$R24,IF(Monitoring_new!BG24=Monitoring_new!$J24,Monitoring_new!$S24,IF(Monitoring_new!BG24=Monitoring_new!$L24,Monitoring_new!$T24,IF(Monitoring_new!BG24=Monitoring_new!$N24,Monitoring_new!$U24,IF(Monitoring_new!BG24=Monitoring_new!$P24,Monitoring_new!$V24,"ERROR"))))))</f>
        <v>0</v>
      </c>
      <c r="BH24" s="79"/>
      <c r="BI24" s="70">
        <f>IF(Monitoring_new!BI24="","",IF(Monitoring_new!BI24=Monitoring_new!$H24,Monitoring_new!$R24,IF(Monitoring_new!BI24=Monitoring_new!$J24,Monitoring_new!$S24,IF(Monitoring_new!BI24=Monitoring_new!$L24,Monitoring_new!$T24,IF(Monitoring_new!BI24=Monitoring_new!$N24,Monitoring_new!$U24,IF(Monitoring_new!BI24=Monitoring_new!$P24,Monitoring_new!$V24,"ERROR"))))))</f>
        <v>0</v>
      </c>
      <c r="BJ24" s="79"/>
      <c r="BK24" s="70">
        <f>IF(Monitoring_new!BK24="","",IF(Monitoring_new!BK24=Monitoring_new!$H24,Monitoring_new!$R24,IF(Monitoring_new!BK24=Monitoring_new!$J24,Monitoring_new!$S24,IF(Monitoring_new!BK24=Monitoring_new!$L24,Monitoring_new!$T24,IF(Monitoring_new!BK24=Monitoring_new!$N24,Monitoring_new!$U24,IF(Monitoring_new!BK24=Monitoring_new!$P24,Monitoring_new!$V24,"ERROR"))))))</f>
        <v>0</v>
      </c>
      <c r="BL24" s="79"/>
      <c r="BM24" s="70">
        <f>IF(Monitoring_new!BM24="","",IF(Monitoring_new!BM24=Monitoring_new!$H24,Monitoring_new!$R24,IF(Monitoring_new!BM24=Monitoring_new!$J24,Monitoring_new!$S24,IF(Monitoring_new!BM24=Monitoring_new!$L24,Monitoring_new!$T24,IF(Monitoring_new!BM24=Monitoring_new!$N24,Monitoring_new!$U24,IF(Monitoring_new!BM24=Monitoring_new!$P24,Monitoring_new!$V24,"ERROR"))))))</f>
        <v>0</v>
      </c>
      <c r="BN24" s="79"/>
      <c r="BO24" s="70">
        <f>IF(Monitoring_new!BO24="","",IF(Monitoring_new!BO24=Monitoring_new!$H24,Monitoring_new!$R24,IF(Monitoring_new!BO24=Monitoring_new!$J24,Monitoring_new!$S24,IF(Monitoring_new!BO24=Monitoring_new!$L24,Monitoring_new!$T24,IF(Monitoring_new!BO24=Monitoring_new!$N24,Monitoring_new!$U24,IF(Monitoring_new!BO24=Monitoring_new!$P24,Monitoring_new!$V24,"ERROR"))))))</f>
        <v>0</v>
      </c>
      <c r="BP24" s="79"/>
      <c r="BQ24" s="70" t="str">
        <f>IF(Monitoring_new!BQ24="","",IF(Monitoring_new!BQ24=Monitoring_new!$H24,Monitoring_new!$R24,IF(Monitoring_new!BQ24=Monitoring_new!$J24,Monitoring_new!$S24,IF(Monitoring_new!BQ24=Monitoring_new!$L24,Monitoring_new!$T24,IF(Monitoring_new!BQ24=Monitoring_new!$N24,Monitoring_new!$U24,IF(Monitoring_new!BQ24=Monitoring_new!$P24,Monitoring_new!$V24,"ERROR"))))))</f>
        <v>N/A</v>
      </c>
      <c r="BR24" s="79"/>
      <c r="BS24" s="70">
        <f>IF(Monitoring_new!BS24="","",IF(Monitoring_new!BS24=Monitoring_new!$H24,Monitoring_new!$R24,IF(Monitoring_new!BS24=Monitoring_new!$J24,Monitoring_new!$S24,IF(Monitoring_new!BS24=Monitoring_new!$L24,Monitoring_new!$T24,IF(Monitoring_new!BS24=Monitoring_new!$N24,Monitoring_new!$U24,IF(Monitoring_new!BS24=Monitoring_new!$P24,Monitoring_new!$V24,"ERROR"))))))</f>
        <v>0</v>
      </c>
      <c r="BT24" s="79"/>
      <c r="BU24" s="70">
        <f>IF(Monitoring_new!BU24="","",IF(Monitoring_new!BU24=Monitoring_new!$H24,Monitoring_new!$R24,IF(Monitoring_new!BU24=Monitoring_new!$J24,Monitoring_new!$S24,IF(Monitoring_new!BU24=Monitoring_new!$L24,Monitoring_new!$T24,IF(Monitoring_new!BU24=Monitoring_new!$N24,Monitoring_new!$U24,IF(Monitoring_new!BU24=Monitoring_new!$P24,Monitoring_new!$V24,"ERROR"))))))</f>
        <v>0</v>
      </c>
      <c r="BV24" s="79"/>
      <c r="BW24" s="70">
        <f>IF(Monitoring_new!BW24="","",IF(Monitoring_new!BW24=Monitoring_new!$H24,Monitoring_new!$R24,IF(Monitoring_new!BW24=Monitoring_new!$J24,Monitoring_new!$S24,IF(Monitoring_new!BW24=Monitoring_new!$L24,Monitoring_new!$T24,IF(Monitoring_new!BW24=Monitoring_new!$N24,Monitoring_new!$U24,IF(Monitoring_new!BW24=Monitoring_new!$P24,Monitoring_new!$V24,"ERROR"))))))</f>
        <v>0</v>
      </c>
      <c r="BX24" s="79"/>
      <c r="BY24" s="70">
        <f>IF(Monitoring_new!BY24="","",IF(Monitoring_new!BY24=Monitoring_new!$H24,Monitoring_new!$R24,IF(Monitoring_new!BY24=Monitoring_new!$J24,Monitoring_new!$S24,IF(Monitoring_new!BY24=Monitoring_new!$L24,Monitoring_new!$T24,IF(Monitoring_new!BY24=Monitoring_new!$N24,Monitoring_new!$U24,IF(Monitoring_new!BY24=Monitoring_new!$P24,Monitoring_new!$V24,"ERROR"))))))</f>
        <v>0</v>
      </c>
      <c r="BZ24" s="79"/>
      <c r="CA24" s="70">
        <f>IF(Monitoring_new!CA24="","",IF(Monitoring_new!CA24=Monitoring_new!$H24,Monitoring_new!$R24,IF(Monitoring_new!CA24=Monitoring_new!$J24,Monitoring_new!$S24,IF(Monitoring_new!CA24=Monitoring_new!$L24,Monitoring_new!$T24,IF(Monitoring_new!CA24=Monitoring_new!$N24,Monitoring_new!$U24,IF(Monitoring_new!CA24=Monitoring_new!$P24,Monitoring_new!$V24,"ERROR"))))))</f>
        <v>0</v>
      </c>
      <c r="CB24" s="79"/>
      <c r="CC24" s="70">
        <f>IF(Monitoring_new!CC24="","",IF(Monitoring_new!CC24=Monitoring_new!$H24,Monitoring_new!$R24,IF(Monitoring_new!CC24=Monitoring_new!$J24,Monitoring_new!$S24,IF(Monitoring_new!CC24=Monitoring_new!$L24,Monitoring_new!$T24,IF(Monitoring_new!CC24=Monitoring_new!$N24,Monitoring_new!$U24,IF(Monitoring_new!CC24=Monitoring_new!$P24,Monitoring_new!$V24,"ERROR"))))))</f>
        <v>0</v>
      </c>
      <c r="CD24" s="113"/>
      <c r="CE24" s="70">
        <f>IF(Monitoring_new!CE24="","",IF(Monitoring_new!CE24=Monitoring_new!$H24,Monitoring_new!$R24,IF(Monitoring_new!CE24=Monitoring_new!$J24,Monitoring_new!$S24,IF(Monitoring_new!CE24=Monitoring_new!$L24,Monitoring_new!$T24,IF(Monitoring_new!CE24=Monitoring_new!$N24,Monitoring_new!$U24,IF(Monitoring_new!CE24=Monitoring_new!$P24,Monitoring_new!$V24,"ERROR"))))))</f>
        <v>0</v>
      </c>
      <c r="CF24" s="113"/>
      <c r="CG24" s="70">
        <f>IF(Monitoring_new!CG24="","",IF(Monitoring_new!CG24=Monitoring_new!$H24,Monitoring_new!$R24,IF(Monitoring_new!CG24=Monitoring_new!$J24,Monitoring_new!$S24,IF(Monitoring_new!CG24=Monitoring_new!$L24,Monitoring_new!$T24,IF(Monitoring_new!CG24=Monitoring_new!$N24,Monitoring_new!$U24,IF(Monitoring_new!CG24=Monitoring_new!$P24,Monitoring_new!$V24,"ERROR"))))))</f>
        <v>0</v>
      </c>
      <c r="CH24" s="79"/>
      <c r="CI24" s="70">
        <f>IF(Monitoring_new!CI24="","",IF(Monitoring_new!CI24=Monitoring_new!$H24,Monitoring_new!$R24,IF(Monitoring_new!CI24=Monitoring_new!$J24,Monitoring_new!$S24,IF(Monitoring_new!CI24=Monitoring_new!$L24,Monitoring_new!$T24,IF(Monitoring_new!CI24=Monitoring_new!$N24,Monitoring_new!$U24,IF(Monitoring_new!CI24=Monitoring_new!$P24,Monitoring_new!$V24,"ERROR"))))))</f>
        <v>0</v>
      </c>
      <c r="CJ24" s="79"/>
      <c r="CK24" s="70">
        <f>IF(Monitoring_new!CK24="","",IF(Monitoring_new!CK24=Monitoring_new!$H24,Monitoring_new!$R24,IF(Monitoring_new!CK24=Monitoring_new!$J24,Monitoring_new!$S24,IF(Monitoring_new!CK24=Monitoring_new!$L24,Monitoring_new!$T24,IF(Monitoring_new!CK24=Monitoring_new!$N24,Monitoring_new!$U24,IF(Monitoring_new!CK24=Monitoring_new!$P24,Monitoring_new!$V24,"ERROR"))))))</f>
        <v>0</v>
      </c>
      <c r="CL24" s="79"/>
      <c r="CM24" s="70">
        <f>IF(Monitoring_new!CM24="","",IF(Monitoring_new!CM24=Monitoring_new!$H24,Monitoring_new!$R24,IF(Monitoring_new!CM24=Monitoring_new!$J24,Monitoring_new!$S24,IF(Monitoring_new!CM24=Monitoring_new!$L24,Monitoring_new!$T24,IF(Monitoring_new!CM24=Monitoring_new!$N24,Monitoring_new!$U24,IF(Monitoring_new!CM24=Monitoring_new!$P24,Monitoring_new!$V24,"ERROR"))))))</f>
        <v>0</v>
      </c>
      <c r="CN24" s="79"/>
      <c r="CO24" s="70">
        <f>IF(Monitoring_new!CO24="","",IF(Monitoring_new!CO24=Monitoring_new!$H24,Monitoring_new!$R24,IF(Monitoring_new!CO24=Monitoring_new!$J24,Monitoring_new!$S24,IF(Monitoring_new!CO24=Monitoring_new!$L24,Monitoring_new!$T24,IF(Monitoring_new!CO24=Monitoring_new!$N24,Monitoring_new!$U24,IF(Monitoring_new!CO24=Monitoring_new!$P24,Monitoring_new!$V24,"ERROR"))))))</f>
        <v>0</v>
      </c>
      <c r="CP24" s="79"/>
      <c r="CQ24" s="70">
        <f>IF(Monitoring_new!CQ24="","",IF(Monitoring_new!CQ24=Monitoring_new!$H24,Monitoring_new!$R24,IF(Monitoring_new!CQ24=Monitoring_new!$J24,Monitoring_new!$S24,IF(Monitoring_new!CQ24=Monitoring_new!$L24,Monitoring_new!$T24,IF(Monitoring_new!CQ24=Monitoring_new!$N24,Monitoring_new!$U24,IF(Monitoring_new!CQ24=Monitoring_new!$P24,Monitoring_new!$V24,"ERROR"))))))</f>
        <v>0</v>
      </c>
      <c r="CR24" s="79"/>
      <c r="CS24" s="70">
        <f>IF(Monitoring_new!CS24="","",IF(Monitoring_new!CS24=Monitoring_new!$H24,Monitoring_new!$R24,IF(Monitoring_new!CS24=Monitoring_new!$J24,Monitoring_new!$S24,IF(Monitoring_new!CS24=Monitoring_new!$L24,Monitoring_new!$T24,IF(Monitoring_new!CS24=Monitoring_new!$N24,Monitoring_new!$U24,IF(Monitoring_new!CS24=Monitoring_new!$P24,Monitoring_new!$V24,"ERROR"))))))</f>
        <v>0</v>
      </c>
      <c r="CT24" s="79"/>
      <c r="CU24" s="70">
        <f>IF(Monitoring_new!CU24="","",IF(Monitoring_new!CU24=Monitoring_new!$H24,Monitoring_new!$R24,IF(Monitoring_new!CU24=Monitoring_new!$J24,Monitoring_new!$S24,IF(Monitoring_new!CU24=Monitoring_new!$L24,Monitoring_new!$T24,IF(Monitoring_new!CU24=Monitoring_new!$N24,Monitoring_new!$U24,IF(Monitoring_new!CU24=Monitoring_new!$P24,Monitoring_new!$V24,"ERROR"))))))</f>
        <v>0</v>
      </c>
      <c r="CV24" s="79"/>
      <c r="CW24" s="70">
        <f>IF(Monitoring_new!CW24="","",IF(Monitoring_new!CW24=Monitoring_new!$H24,Monitoring_new!$R24,IF(Monitoring_new!CW24=Monitoring_new!$J24,Monitoring_new!$S24,IF(Monitoring_new!CW24=Monitoring_new!$L24,Monitoring_new!$T24,IF(Monitoring_new!CW24=Monitoring_new!$N24,Monitoring_new!$U24,IF(Monitoring_new!CW24=Monitoring_new!$P24,Monitoring_new!$V24,"ERROR"))))))</f>
        <v>3</v>
      </c>
      <c r="CX24" s="79"/>
      <c r="CY24" s="70">
        <f>IF(Monitoring_new!CY24="","",IF(Monitoring_new!CY24=Monitoring_new!$H24,Monitoring_new!$R24,IF(Monitoring_new!CY24=Monitoring_new!$J24,Monitoring_new!$S24,IF(Monitoring_new!CY24=Monitoring_new!$L24,Monitoring_new!$T24,IF(Monitoring_new!CY24=Monitoring_new!$N24,Monitoring_new!$U24,IF(Monitoring_new!CY24=Monitoring_new!$P24,Monitoring_new!$V24,"ERROR"))))))</f>
        <v>0</v>
      </c>
      <c r="CZ24" s="79"/>
      <c r="DA24" s="70">
        <f>IF(Monitoring_new!DA24="","",IF(Monitoring_new!DA24=Monitoring_new!$H24,Monitoring_new!$R24,IF(Monitoring_new!DA24=Monitoring_new!$J24,Monitoring_new!$S24,IF(Monitoring_new!DA24=Monitoring_new!$L24,Monitoring_new!$T24,IF(Monitoring_new!DA24=Monitoring_new!$N24,Monitoring_new!$U24,IF(Monitoring_new!DA24=Monitoring_new!$P24,Monitoring_new!$V24,"ERROR"))))))</f>
        <v>0</v>
      </c>
      <c r="DB24" s="79"/>
      <c r="DC24" s="70">
        <f>IF(Monitoring_new!DC24="","",IF(Monitoring_new!DC24=Monitoring_new!$H24,Monitoring_new!$R24,IF(Monitoring_new!DC24=Monitoring_new!$J24,Monitoring_new!$S24,IF(Monitoring_new!DC24=Monitoring_new!$L24,Monitoring_new!$T24,IF(Monitoring_new!DC24=Monitoring_new!$N24,Monitoring_new!$U24,IF(Monitoring_new!DC24=Monitoring_new!$P24,Monitoring_new!$V24,"ERROR"))))))</f>
        <v>0</v>
      </c>
      <c r="DD24" s="79"/>
      <c r="DE24" s="70">
        <f>IF(Monitoring_new!DE24="","",IF(Monitoring_new!DE24=Monitoring_new!$H24,Monitoring_new!$R24,IF(Monitoring_new!DE24=Monitoring_new!$J24,Monitoring_new!$S24,IF(Monitoring_new!DE24=Monitoring_new!$L24,Monitoring_new!$T24,IF(Monitoring_new!DE24=Monitoring_new!$N24,Monitoring_new!$U24,IF(Monitoring_new!DE24=Monitoring_new!$P24,Monitoring_new!$V24,"ERROR"))))))</f>
        <v>0</v>
      </c>
      <c r="DF24" s="79"/>
      <c r="DG24" s="70">
        <f>IF(Monitoring_new!DG24="","",IF(Monitoring_new!DG24=Monitoring_new!$H24,Monitoring_new!$R24,IF(Monitoring_new!DG24=Monitoring_new!$J24,Monitoring_new!$S24,IF(Monitoring_new!DG24=Monitoring_new!$L24,Monitoring_new!$T24,IF(Monitoring_new!DG24=Monitoring_new!$N24,Monitoring_new!$U24,IF(Monitoring_new!DG24=Monitoring_new!$P24,Monitoring_new!$V24,"ERROR"))))))</f>
        <v>0</v>
      </c>
      <c r="DH24" s="79"/>
      <c r="DI24" s="70">
        <f>IF(Monitoring_new!DI24="","",IF(Monitoring_new!DI24=Monitoring_new!$H24,Monitoring_new!$R24,IF(Monitoring_new!DI24=Monitoring_new!$J24,Monitoring_new!$S24,IF(Monitoring_new!DI24=Monitoring_new!$L24,Monitoring_new!$T24,IF(Monitoring_new!DI24=Monitoring_new!$N24,Monitoring_new!$U24,IF(Monitoring_new!DI24=Monitoring_new!$P24,Monitoring_new!$V24,"ERROR"))))))</f>
        <v>0</v>
      </c>
      <c r="DJ24" s="79"/>
      <c r="DK24" s="70">
        <f>IF(Monitoring_new!DK24="","",IF(Monitoring_new!DK24=Monitoring_new!$H24,Monitoring_new!$R24,IF(Monitoring_new!DK24=Monitoring_new!$J24,Monitoring_new!$S24,IF(Monitoring_new!DK24=Monitoring_new!$L24,Monitoring_new!$T24,IF(Monitoring_new!DK24=Monitoring_new!$N24,Monitoring_new!$U24,IF(Monitoring_new!DK24=Monitoring_new!$P24,Monitoring_new!$V24,"ERROR"))))))</f>
        <v>0</v>
      </c>
      <c r="DL24" s="79"/>
      <c r="DM24" s="70">
        <f>IF(Monitoring_new!DM24="","",IF(Monitoring_new!DM24=Monitoring_new!$H24,Monitoring_new!$R24,IF(Monitoring_new!DM24=Monitoring_new!$J24,Monitoring_new!$S24,IF(Monitoring_new!DM24=Monitoring_new!$L24,Monitoring_new!$T24,IF(Monitoring_new!DM24=Monitoring_new!$N24,Monitoring_new!$U24,IF(Monitoring_new!DM24=Monitoring_new!$P24,Monitoring_new!$V24,"ERROR"))))))</f>
        <v>0</v>
      </c>
      <c r="DN24" s="79"/>
      <c r="DO24" s="70">
        <f>IF(Monitoring_new!DO24="","",IF(Monitoring_new!DO24=Monitoring_new!$H24,Monitoring_new!$R24,IF(Monitoring_new!DO24=Monitoring_new!$J24,Monitoring_new!$S24,IF(Monitoring_new!DO24=Monitoring_new!$L24,Monitoring_new!$T24,IF(Monitoring_new!DO24=Monitoring_new!$N24,Monitoring_new!$U24,IF(Monitoring_new!DO24=Monitoring_new!$P24,Monitoring_new!$V24,"ERROR"))))))</f>
        <v>0</v>
      </c>
      <c r="DP24" s="79"/>
      <c r="DQ24" s="70">
        <f>IF(Monitoring_new!DQ24="","",IF(Monitoring_new!DQ24=Monitoring_new!$H24,Monitoring_new!$R24,IF(Monitoring_new!DQ24=Monitoring_new!$J24,Monitoring_new!$S24,IF(Monitoring_new!DQ24=Monitoring_new!$L24,Monitoring_new!$T24,IF(Monitoring_new!DQ24=Monitoring_new!$N24,Monitoring_new!$U24,IF(Monitoring_new!DQ24=Monitoring_new!$P24,Monitoring_new!$V24,"ERROR"))))))</f>
        <v>0</v>
      </c>
      <c r="DR24" s="79"/>
      <c r="DS24" s="70">
        <f>IF(Monitoring_new!DS24="","",IF(Monitoring_new!DS24=Monitoring_new!$H24,Monitoring_new!$R24,IF(Monitoring_new!DS24=Monitoring_new!$J24,Monitoring_new!$S24,IF(Monitoring_new!DS24=Monitoring_new!$L24,Monitoring_new!$T24,IF(Monitoring_new!DS24=Monitoring_new!$N24,Monitoring_new!$U24,IF(Monitoring_new!DS24=Monitoring_new!$P24,Monitoring_new!$V24,"ERROR"))))))</f>
        <v>0</v>
      </c>
      <c r="DT24" s="79"/>
      <c r="DU24" s="70">
        <f>IF(Monitoring_new!DU24="","",IF(Monitoring_new!DU24=Monitoring_new!$H24,Monitoring_new!$R24,IF(Monitoring_new!DU24=Monitoring_new!$J24,Monitoring_new!$S24,IF(Monitoring_new!DU24=Monitoring_new!$L24,Monitoring_new!$T24,IF(Monitoring_new!DU24=Monitoring_new!$N24,Monitoring_new!$U24,IF(Monitoring_new!DU24=Monitoring_new!$P24,Monitoring_new!$V24,"ERROR"))))))</f>
        <v>0</v>
      </c>
      <c r="DV24" s="79"/>
      <c r="DW24" s="70">
        <f>IF(Monitoring_new!DW24="","",IF(Monitoring_new!DW24=Monitoring_new!$H24,Monitoring_new!$R24,IF(Monitoring_new!DW24=Monitoring_new!$J24,Monitoring_new!$S24,IF(Monitoring_new!DW24=Monitoring_new!$L24,Monitoring_new!$T24,IF(Monitoring_new!DW24=Monitoring_new!$N24,Monitoring_new!$U24,IF(Monitoring_new!DW24=Monitoring_new!$P24,Monitoring_new!$V24,"ERROR"))))))</f>
        <v>0</v>
      </c>
      <c r="DX24" s="79"/>
      <c r="DY24" s="70">
        <f>IF(Monitoring_new!DY24="","",IF(Monitoring_new!DY24=Monitoring_new!$H24,Monitoring_new!$R24,IF(Monitoring_new!DY24=Monitoring_new!$J24,Monitoring_new!$S24,IF(Monitoring_new!DY24=Monitoring_new!$L24,Monitoring_new!$T24,IF(Monitoring_new!DY24=Monitoring_new!$N24,Monitoring_new!$U24,IF(Monitoring_new!DY24=Monitoring_new!$P24,Monitoring_new!$V24,"ERROR"))))))</f>
        <v>0</v>
      </c>
      <c r="DZ24" s="79"/>
      <c r="EA24" s="70">
        <f>IF(Monitoring_new!EA24="","",IF(Monitoring_new!EA24=Monitoring_new!$H24,Monitoring_new!$R24,IF(Monitoring_new!EA24=Monitoring_new!$J24,Monitoring_new!$S24,IF(Monitoring_new!EA24=Monitoring_new!$L24,Monitoring_new!$T24,IF(Monitoring_new!EA24=Monitoring_new!$N24,Monitoring_new!$U24,IF(Monitoring_new!EA24=Monitoring_new!$P24,Monitoring_new!$V24,"ERROR"))))))</f>
        <v>0</v>
      </c>
      <c r="EB24" s="79"/>
      <c r="EC24" s="70">
        <f>IF(Monitoring_new!EC24="","",IF(Monitoring_new!EC24=Monitoring_new!$H24,Monitoring_new!$R24,IF(Monitoring_new!EC24=Monitoring_new!$J24,Monitoring_new!$S24,IF(Monitoring_new!EC24=Monitoring_new!$L24,Monitoring_new!$T24,IF(Monitoring_new!EC24=Monitoring_new!$N24,Monitoring_new!$U24,IF(Monitoring_new!EC24=Monitoring_new!$P24,Monitoring_new!$V24,"ERROR"))))))</f>
        <v>0</v>
      </c>
      <c r="ED24" s="79"/>
      <c r="EE24" s="70">
        <f>IF(Monitoring_new!EE24="","",IF(Monitoring_new!EE24=Monitoring_new!$H24,Monitoring_new!$R24,IF(Monitoring_new!EE24=Monitoring_new!$J24,Monitoring_new!$S24,IF(Monitoring_new!EE24=Monitoring_new!$L24,Monitoring_new!$T24,IF(Monitoring_new!EE24=Monitoring_new!$N24,Monitoring_new!$U24,IF(Monitoring_new!EE24=Monitoring_new!$P24,Monitoring_new!$V24,"ERROR"))))))</f>
        <v>0</v>
      </c>
      <c r="EF24" s="79"/>
      <c r="EG24" s="70">
        <f>IF(Monitoring_new!EG24="","",IF(Monitoring_new!EG24=Monitoring_new!$H24,Monitoring_new!$R24,IF(Monitoring_new!EG24=Monitoring_new!$J24,Monitoring_new!$S24,IF(Monitoring_new!EG24=Monitoring_new!$L24,Monitoring_new!$T24,IF(Monitoring_new!EG24=Monitoring_new!$N24,Monitoring_new!$U24,IF(Monitoring_new!EG24=Monitoring_new!$P24,Monitoring_new!$V24,"ERROR"))))))</f>
        <v>0</v>
      </c>
      <c r="EH24" s="79"/>
      <c r="EI24" s="70">
        <f>IF(Monitoring_new!EI24="","",IF(Monitoring_new!EI24=Monitoring_new!$H24,Monitoring_new!$R24,IF(Monitoring_new!EI24=Monitoring_new!$J24,Monitoring_new!$S24,IF(Monitoring_new!EI24=Monitoring_new!$L24,Monitoring_new!$T24,IF(Monitoring_new!EI24=Monitoring_new!$N24,Monitoring_new!$U24,IF(Monitoring_new!EI24=Monitoring_new!$P24,Monitoring_new!$V24,"ERROR"))))))</f>
        <v>0</v>
      </c>
      <c r="EJ24" s="79"/>
      <c r="EK24" s="70">
        <f>IF(Monitoring_new!EK24="","",IF(Monitoring_new!EK24=Monitoring_new!$H24,Monitoring_new!$R24,IF(Monitoring_new!EK24=Monitoring_new!$J24,Monitoring_new!$S24,IF(Monitoring_new!EK24=Monitoring_new!$L24,Monitoring_new!$T24,IF(Monitoring_new!EK24=Monitoring_new!$N24,Monitoring_new!$U24,IF(Monitoring_new!EK24=Monitoring_new!$P24,Monitoring_new!$V24,"ERROR"))))))</f>
        <v>0</v>
      </c>
      <c r="EL24" s="79"/>
      <c r="EM24" s="70">
        <f>IF(Monitoring_new!EM24="","",IF(Monitoring_new!EM24=Monitoring_new!$H24,Monitoring_new!$R24,IF(Monitoring_new!EM24=Monitoring_new!$J24,Monitoring_new!$S24,IF(Monitoring_new!EM24=Monitoring_new!$L24,Monitoring_new!$T24,IF(Monitoring_new!EM24=Monitoring_new!$N24,Monitoring_new!$U24,IF(Monitoring_new!EM24=Monitoring_new!$P24,Monitoring_new!$V24,"ERROR"))))))</f>
        <v>0</v>
      </c>
      <c r="EN24" s="79"/>
      <c r="EO24" s="70">
        <f>IF(Monitoring_new!EO24="","",IF(Monitoring_new!EO24=Monitoring_new!$H24,Monitoring_new!$R24,IF(Monitoring_new!EO24=Monitoring_new!$J24,Monitoring_new!$S24,IF(Monitoring_new!EO24=Monitoring_new!$L24,Monitoring_new!$T24,IF(Monitoring_new!EO24=Monitoring_new!$N24,Monitoring_new!$U24,IF(Monitoring_new!EO24=Monitoring_new!$P24,Monitoring_new!$V24,"ERROR"))))))</f>
        <v>0</v>
      </c>
      <c r="EP24" s="79"/>
      <c r="EQ24" s="70">
        <f>IF(Monitoring_new!EQ24="","",IF(Monitoring_new!EQ24=Monitoring_new!$H24,Monitoring_new!$R24,IF(Monitoring_new!EQ24=Monitoring_new!$J24,Monitoring_new!$S24,IF(Monitoring_new!EQ24=Monitoring_new!$L24,Monitoring_new!$T24,IF(Monitoring_new!EQ24=Monitoring_new!$N24,Monitoring_new!$U24,IF(Monitoring_new!EQ24=Monitoring_new!$P24,Monitoring_new!$V24,"ERROR"))))))</f>
        <v>0</v>
      </c>
      <c r="ER24" s="79"/>
      <c r="ES24" s="70">
        <f>IF(Monitoring_new!ES24="","",IF(Monitoring_new!ES24=Monitoring_new!$H24,Monitoring_new!$R24,IF(Monitoring_new!ES24=Monitoring_new!$J24,Monitoring_new!$S24,IF(Monitoring_new!ES24=Monitoring_new!$L24,Monitoring_new!$T24,IF(Monitoring_new!ES24=Monitoring_new!$N24,Monitoring_new!$U24,IF(Monitoring_new!ES24=Monitoring_new!$P24,Monitoring_new!$V24,"ERROR"))))))</f>
        <v>0</v>
      </c>
      <c r="ET24" s="79"/>
      <c r="EU24" s="70">
        <f>IF(Monitoring_new!EU24="","",IF(Monitoring_new!EU24=Monitoring_new!$H24,Monitoring_new!$R24,IF(Monitoring_new!EU24=Monitoring_new!$J24,Monitoring_new!$S24,IF(Monitoring_new!EU24=Monitoring_new!$L24,Monitoring_new!$T24,IF(Monitoring_new!EU24=Monitoring_new!$N24,Monitoring_new!$U24,IF(Monitoring_new!EU24=Monitoring_new!$P24,Monitoring_new!$V24,"ERROR"))))))</f>
        <v>0</v>
      </c>
      <c r="EV24" s="79"/>
      <c r="EW24" s="70">
        <f>IF(Monitoring_new!EW24="","",IF(Monitoring_new!EW24=Monitoring_new!$H24,Monitoring_new!$R24,IF(Monitoring_new!EW24=Monitoring_new!$J24,Monitoring_new!$S24,IF(Monitoring_new!EW24=Monitoring_new!$L24,Monitoring_new!$T24,IF(Monitoring_new!EW24=Monitoring_new!$N24,Monitoring_new!$U24,IF(Monitoring_new!EW24=Monitoring_new!$P24,Monitoring_new!$V24,"ERROR"))))))</f>
        <v>0</v>
      </c>
      <c r="EX24" s="79"/>
      <c r="EY24" s="70">
        <f>IF(Monitoring_new!EY24="","",IF(Monitoring_new!EY24=Monitoring_new!$H24,Monitoring_new!$R24,IF(Monitoring_new!EY24=Monitoring_new!$J24,Monitoring_new!$S24,IF(Monitoring_new!EY24=Monitoring_new!$L24,Monitoring_new!$T24,IF(Monitoring_new!EY24=Monitoring_new!$N24,Monitoring_new!$U24,IF(Monitoring_new!EY24=Monitoring_new!$P24,Monitoring_new!$V24,"ERROR"))))))</f>
        <v>0</v>
      </c>
      <c r="EZ24" s="79"/>
      <c r="FA24" s="79"/>
      <c r="FB24" s="70" t="str">
        <f>IF(Monitoring_new!FB24="","",IF(Monitoring_new!FB24=Monitoring_new!$H24,Monitoring_new!$R24,IF(Monitoring_new!FB24=Monitoring_new!$J24,Monitoring_new!$S24,IF(Monitoring_new!FB24=Monitoring_new!$L24,Monitoring_new!$T24,IF(Monitoring_new!FB24=Monitoring_new!$N24,Monitoring_new!$U24,IF(Monitoring_new!FB24=Monitoring_new!$P24,Monitoring_new!$V24,"ERROR"))))))</f>
        <v/>
      </c>
      <c r="FC24" s="79"/>
      <c r="FD24" s="70" t="str">
        <f>IF(Monitoring_new!FD24="","",IF(Monitoring_new!FD24=Monitoring_new!$H24,Monitoring_new!$R24,IF(Monitoring_new!FD24=Monitoring_new!$J24,Monitoring_new!$S24,IF(Monitoring_new!FD24=Monitoring_new!$L24,Monitoring_new!$T24,IF(Monitoring_new!FD24=Monitoring_new!$N24,Monitoring_new!$U24,IF(Monitoring_new!FD24=Monitoring_new!$P24,Monitoring_new!$V24,"ERROR"))))))</f>
        <v/>
      </c>
      <c r="FE24" s="79"/>
      <c r="FF24" s="70" t="str">
        <f>IF(Monitoring_new!FF24="","",IF(Monitoring_new!FF24=Monitoring_new!$H24,Monitoring_new!$R24,IF(Monitoring_new!FF24=Monitoring_new!$J24,Monitoring_new!$S24,IF(Monitoring_new!FF24=Monitoring_new!$L24,Monitoring_new!$T24,IF(Monitoring_new!FF24=Monitoring_new!$N24,Monitoring_new!$U24,IF(Monitoring_new!FF24=Monitoring_new!$P24,Monitoring_new!$V24,"ERROR"))))))</f>
        <v/>
      </c>
      <c r="FG24" s="79"/>
    </row>
    <row r="25" spans="1:163" ht="50.1" customHeight="1" x14ac:dyDescent="0.3">
      <c r="A25" s="12" t="s">
        <v>49</v>
      </c>
      <c r="B25" s="20" t="s">
        <v>236</v>
      </c>
      <c r="C25" s="161" t="str">
        <f>VLOOKUP(A25,Quest_eng_2018!A:C,3,FALSE)</f>
        <v>Is there any information (offers, outcomes, other data) on enterprise asset transmission, sale, rental/leasing or assignment available on the Web page?</v>
      </c>
      <c r="D25" s="161" t="s">
        <v>320</v>
      </c>
      <c r="E25" s="3" t="s">
        <v>243</v>
      </c>
      <c r="F25" s="3" t="s">
        <v>244</v>
      </c>
      <c r="G25" s="7">
        <v>4</v>
      </c>
      <c r="H25" s="3" t="s">
        <v>21</v>
      </c>
      <c r="I25" s="3" t="s">
        <v>22</v>
      </c>
      <c r="J25" s="3" t="s">
        <v>23</v>
      </c>
      <c r="K25" s="3" t="s">
        <v>24</v>
      </c>
      <c r="L25" s="3" t="s">
        <v>187</v>
      </c>
      <c r="M25" s="3" t="s">
        <v>188</v>
      </c>
      <c r="N25" s="3" t="s">
        <v>255</v>
      </c>
      <c r="O25" s="3" t="s">
        <v>255</v>
      </c>
      <c r="P25" s="3" t="s">
        <v>25</v>
      </c>
      <c r="Q25" s="3" t="s">
        <v>26</v>
      </c>
      <c r="R25" s="7">
        <v>4</v>
      </c>
      <c r="S25" s="3">
        <v>0</v>
      </c>
      <c r="T25" s="7">
        <f t="shared" si="0"/>
        <v>2</v>
      </c>
      <c r="U25" s="3" t="s">
        <v>255</v>
      </c>
      <c r="V25" s="3">
        <v>2</v>
      </c>
      <c r="W25" s="70">
        <f>IF(Monitoring_new!W25="","",IF(Monitoring_new!W25=Monitoring_new!$H25,Monitoring_new!$R25,IF(Monitoring_new!W25=Monitoring_new!$J25,Monitoring_new!$S25,IF(Monitoring_new!W25=Monitoring_new!$L25,Monitoring_new!$T25,IF(Monitoring_new!W25=Monitoring_new!$N25,Monitoring_new!$U25,IF(Monitoring_new!W25=Monitoring_new!$P25,Monitoring_new!$V25,"ERROR"))))))</f>
        <v>0</v>
      </c>
      <c r="X25" s="39"/>
      <c r="Y25" s="70">
        <f>IF(Monitoring_new!Y25="","",IF(Monitoring_new!Y25=Monitoring_new!$H25,Monitoring_new!$R25,IF(Monitoring_new!Y25=Monitoring_new!$J25,Monitoring_new!$S25,IF(Monitoring_new!Y25=Monitoring_new!$L25,Monitoring_new!$T25,IF(Monitoring_new!Y25=Monitoring_new!$N25,Monitoring_new!$U25,IF(Monitoring_new!Y25=Monitoring_new!$P25,Monitoring_new!$V25,"ERROR"))))))</f>
        <v>0</v>
      </c>
      <c r="Z25" s="40"/>
      <c r="AA25" s="70">
        <f>IF(Monitoring_new!AA25="","",IF(Monitoring_new!AA25=Monitoring_new!$H25,Monitoring_new!$R25,IF(Monitoring_new!AA25=Monitoring_new!$J25,Monitoring_new!$S25,IF(Monitoring_new!AA25=Monitoring_new!$L25,Monitoring_new!$T25,IF(Monitoring_new!AA25=Monitoring_new!$N25,Monitoring_new!$U25,IF(Monitoring_new!AA25=Monitoring_new!$P25,Monitoring_new!$V25,"ERROR"))))))</f>
        <v>2</v>
      </c>
      <c r="AB25" s="79"/>
      <c r="AC25" s="70">
        <f>IF(Monitoring_new!AC25="","",IF(Monitoring_new!AC25=Monitoring_new!$H25,Monitoring_new!$R25,IF(Monitoring_new!AC25=Monitoring_new!$J25,Monitoring_new!$S25,IF(Monitoring_new!AC25=Monitoring_new!$L25,Monitoring_new!$T25,IF(Monitoring_new!AC25=Monitoring_new!$N25,Monitoring_new!$U25,IF(Monitoring_new!AC25=Monitoring_new!$P25,Monitoring_new!$V25,"ERROR"))))))</f>
        <v>2</v>
      </c>
      <c r="AD25" s="86"/>
      <c r="AE25" s="70">
        <f>IF(Monitoring_new!AE25="","",IF(Monitoring_new!AE25=Monitoring_new!$H25,Monitoring_new!$R25,IF(Monitoring_new!AE25=Monitoring_new!$J25,Monitoring_new!$S25,IF(Monitoring_new!AE25=Monitoring_new!$L25,Monitoring_new!$T25,IF(Monitoring_new!AE25=Monitoring_new!$N25,Monitoring_new!$U25,IF(Monitoring_new!AE25=Monitoring_new!$P25,Monitoring_new!$V25,"ERROR"))))))</f>
        <v>0</v>
      </c>
      <c r="AF25" s="86"/>
      <c r="AG25" s="70">
        <f>IF(Monitoring_new!AG25="","",IF(Monitoring_new!AG25=Monitoring_new!$H25,Monitoring_new!$R25,IF(Monitoring_new!AG25=Monitoring_new!$J25,Monitoring_new!$S25,IF(Monitoring_new!AG25=Monitoring_new!$L25,Monitoring_new!$T25,IF(Monitoring_new!AG25=Monitoring_new!$N25,Monitoring_new!$U25,IF(Monitoring_new!AG25=Monitoring_new!$P25,Monitoring_new!$V25,"ERROR"))))))</f>
        <v>2</v>
      </c>
      <c r="AH25" s="79"/>
      <c r="AI25" s="70">
        <f>IF(Monitoring_new!AI25="","",IF(Monitoring_new!AI25=Monitoring_new!$H25,Monitoring_new!$R25,IF(Monitoring_new!AI25=Monitoring_new!$J25,Monitoring_new!$S25,IF(Monitoring_new!AI25=Monitoring_new!$L25,Monitoring_new!$T25,IF(Monitoring_new!AI25=Monitoring_new!$N25,Monitoring_new!$U25,IF(Monitoring_new!AI25=Monitoring_new!$P25,Monitoring_new!$V25,"ERROR"))))))</f>
        <v>0</v>
      </c>
      <c r="AJ25" s="79"/>
      <c r="AK25" s="70" t="str">
        <f>IF(Monitoring_new!AK25="","",IF(Monitoring_new!AK25=Monitoring_new!$H25,Monitoring_new!$R25,IF(Monitoring_new!AK25=Monitoring_new!$J25,Monitoring_new!$S25,IF(Monitoring_new!AK25=Monitoring_new!$L25,Monitoring_new!$T25,IF(Monitoring_new!AK25=Monitoring_new!$N25,Monitoring_new!$U25,IF(Monitoring_new!AK25=Monitoring_new!$P25,Monitoring_new!$V25,"ERROR"))))))</f>
        <v>N/A</v>
      </c>
      <c r="AL25" s="86"/>
      <c r="AM25" s="70">
        <f>IF(Monitoring_new!AM25="","",IF(Monitoring_new!AM25=Monitoring_new!$H25,Monitoring_new!$R25,IF(Monitoring_new!AM25=Monitoring_new!$J25,Monitoring_new!$S25,IF(Monitoring_new!AM25=Monitoring_new!$L25,Monitoring_new!$T25,IF(Monitoring_new!AM25=Monitoring_new!$N25,Monitoring_new!$U25,IF(Monitoring_new!AM25=Monitoring_new!$P25,Monitoring_new!$V25,"ERROR"))))))</f>
        <v>2</v>
      </c>
      <c r="AN25" s="80"/>
      <c r="AO25" s="70">
        <f>IF(Monitoring_new!AO25="","",IF(Monitoring_new!AO25=Monitoring_new!$H25,Monitoring_new!$R25,IF(Monitoring_new!AO25=Monitoring_new!$J25,Monitoring_new!$S25,IF(Monitoring_new!AO25=Monitoring_new!$L25,Monitoring_new!$T25,IF(Monitoring_new!AO25=Monitoring_new!$N25,Monitoring_new!$U25,IF(Monitoring_new!AO25=Monitoring_new!$P25,Monitoring_new!$V25,"ERROR"))))))</f>
        <v>0</v>
      </c>
      <c r="AP25" s="79"/>
      <c r="AQ25" s="70">
        <f>IF(Monitoring_new!AQ25="","",IF(Monitoring_new!AQ25=Monitoring_new!$H25,Monitoring_new!$R25,IF(Monitoring_new!AQ25=Monitoring_new!$J25,Monitoring_new!$S25,IF(Monitoring_new!AQ25=Monitoring_new!$L25,Monitoring_new!$T25,IF(Monitoring_new!AQ25=Monitoring_new!$N25,Monitoring_new!$U25,IF(Monitoring_new!AQ25=Monitoring_new!$P25,Monitoring_new!$V25,"ERROR"))))))</f>
        <v>0</v>
      </c>
      <c r="AR25" s="103"/>
      <c r="AS25" s="70">
        <f>IF(Monitoring_new!AS25="","",IF(Monitoring_new!AS25=Monitoring_new!$H25,Monitoring_new!$R25,IF(Monitoring_new!AS25=Monitoring_new!$J25,Monitoring_new!$S25,IF(Monitoring_new!AS25=Monitoring_new!$L25,Monitoring_new!$T25,IF(Monitoring_new!AS25=Monitoring_new!$N25,Monitoring_new!$U25,IF(Monitoring_new!AS25=Monitoring_new!$P25,Monitoring_new!$V25,"ERROR"))))))</f>
        <v>0</v>
      </c>
      <c r="AT25" s="86"/>
      <c r="AU25" s="70">
        <f>IF(Monitoring_new!AU25="","",IF(Monitoring_new!AU25=Monitoring_new!$H25,Monitoring_new!$R25,IF(Monitoring_new!AU25=Monitoring_new!$J25,Monitoring_new!$S25,IF(Monitoring_new!AU25=Monitoring_new!$L25,Monitoring_new!$T25,IF(Monitoring_new!AU25=Monitoring_new!$N25,Monitoring_new!$U25,IF(Monitoring_new!AU25=Monitoring_new!$P25,Monitoring_new!$V25,"ERROR"))))))</f>
        <v>0</v>
      </c>
      <c r="AV25" s="86"/>
      <c r="AW25" s="70">
        <f>IF(Monitoring_new!AW25="","",IF(Monitoring_new!AW25=Monitoring_new!$H25,Monitoring_new!$R25,IF(Monitoring_new!AW25=Monitoring_new!$J25,Monitoring_new!$S25,IF(Monitoring_new!AW25=Monitoring_new!$L25,Monitoring_new!$T25,IF(Monitoring_new!AW25=Monitoring_new!$N25,Monitoring_new!$U25,IF(Monitoring_new!AW25=Monitoring_new!$P25,Monitoring_new!$V25,"ERROR"))))))</f>
        <v>0</v>
      </c>
      <c r="AX25" s="86"/>
      <c r="AY25" s="70">
        <f>IF(Monitoring_new!AY25="","",IF(Monitoring_new!AY25=Monitoring_new!$H25,Monitoring_new!$R25,IF(Monitoring_new!AY25=Monitoring_new!$J25,Monitoring_new!$S25,IF(Monitoring_new!AY25=Monitoring_new!$L25,Monitoring_new!$T25,IF(Monitoring_new!AY25=Monitoring_new!$N25,Monitoring_new!$U25,IF(Monitoring_new!AY25=Monitoring_new!$P25,Monitoring_new!$V25,"ERROR"))))))</f>
        <v>0</v>
      </c>
      <c r="AZ25" s="86"/>
      <c r="BA25" s="70">
        <f>IF(Monitoring_new!BA25="","",IF(Monitoring_new!BA25=Monitoring_new!$H25,Monitoring_new!$R25,IF(Monitoring_new!BA25=Monitoring_new!$J25,Monitoring_new!$S25,IF(Monitoring_new!BA25=Monitoring_new!$L25,Monitoring_new!$T25,IF(Monitoring_new!BA25=Monitoring_new!$N25,Monitoring_new!$U25,IF(Monitoring_new!BA25=Monitoring_new!$P25,Monitoring_new!$V25,"ERROR"))))))</f>
        <v>0</v>
      </c>
      <c r="BB25" s="86"/>
      <c r="BC25" s="70">
        <f>IF(Monitoring_new!BC25="","",IF(Monitoring_new!BC25=Monitoring_new!$H25,Monitoring_new!$R25,IF(Monitoring_new!BC25=Monitoring_new!$J25,Monitoring_new!$S25,IF(Monitoring_new!BC25=Monitoring_new!$L25,Monitoring_new!$T25,IF(Monitoring_new!BC25=Monitoring_new!$N25,Monitoring_new!$U25,IF(Monitoring_new!BC25=Monitoring_new!$P25,Monitoring_new!$V25,"ERROR"))))))</f>
        <v>0</v>
      </c>
      <c r="BD25" s="86"/>
      <c r="BE25" s="70">
        <f>IF(Monitoring_new!BE25="","",IF(Monitoring_new!BE25=Monitoring_new!$H25,Monitoring_new!$R25,IF(Monitoring_new!BE25=Monitoring_new!$J25,Monitoring_new!$S25,IF(Monitoring_new!BE25=Monitoring_new!$L25,Monitoring_new!$T25,IF(Monitoring_new!BE25=Monitoring_new!$N25,Monitoring_new!$U25,IF(Monitoring_new!BE25=Monitoring_new!$P25,Monitoring_new!$V25,"ERROR"))))))</f>
        <v>0</v>
      </c>
      <c r="BF25" s="86"/>
      <c r="BG25" s="70">
        <f>IF(Monitoring_new!BG25="","",IF(Monitoring_new!BG25=Monitoring_new!$H25,Monitoring_new!$R25,IF(Monitoring_new!BG25=Monitoring_new!$J25,Monitoring_new!$S25,IF(Monitoring_new!BG25=Monitoring_new!$L25,Monitoring_new!$T25,IF(Monitoring_new!BG25=Monitoring_new!$N25,Monitoring_new!$U25,IF(Monitoring_new!BG25=Monitoring_new!$P25,Monitoring_new!$V25,"ERROR"))))))</f>
        <v>0</v>
      </c>
      <c r="BH25" s="103"/>
      <c r="BI25" s="70">
        <f>IF(Monitoring_new!BI25="","",IF(Monitoring_new!BI25=Monitoring_new!$H25,Monitoring_new!$R25,IF(Monitoring_new!BI25=Monitoring_new!$J25,Monitoring_new!$S25,IF(Monitoring_new!BI25=Monitoring_new!$L25,Monitoring_new!$T25,IF(Monitoring_new!BI25=Monitoring_new!$N25,Monitoring_new!$U25,IF(Monitoring_new!BI25=Monitoring_new!$P25,Monitoring_new!$V25,"ERROR"))))))</f>
        <v>0</v>
      </c>
      <c r="BJ25" s="86"/>
      <c r="BK25" s="70">
        <f>IF(Monitoring_new!BK25="","",IF(Monitoring_new!BK25=Monitoring_new!$H25,Monitoring_new!$R25,IF(Monitoring_new!BK25=Monitoring_new!$J25,Monitoring_new!$S25,IF(Monitoring_new!BK25=Monitoring_new!$L25,Monitoring_new!$T25,IF(Monitoring_new!BK25=Monitoring_new!$N25,Monitoring_new!$U25,IF(Monitoring_new!BK25=Monitoring_new!$P25,Monitoring_new!$V25,"ERROR"))))))</f>
        <v>0</v>
      </c>
      <c r="BL25" s="86"/>
      <c r="BM25" s="70">
        <f>IF(Monitoring_new!BM25="","",IF(Monitoring_new!BM25=Monitoring_new!$H25,Monitoring_new!$R25,IF(Monitoring_new!BM25=Monitoring_new!$J25,Monitoring_new!$S25,IF(Monitoring_new!BM25=Monitoring_new!$L25,Monitoring_new!$T25,IF(Monitoring_new!BM25=Monitoring_new!$N25,Monitoring_new!$U25,IF(Monitoring_new!BM25=Monitoring_new!$P25,Monitoring_new!$V25,"ERROR"))))))</f>
        <v>0</v>
      </c>
      <c r="BN25" s="86"/>
      <c r="BO25" s="70">
        <f>IF(Monitoring_new!BO25="","",IF(Monitoring_new!BO25=Monitoring_new!$H25,Monitoring_new!$R25,IF(Monitoring_new!BO25=Monitoring_new!$J25,Monitoring_new!$S25,IF(Monitoring_new!BO25=Monitoring_new!$L25,Monitoring_new!$T25,IF(Monitoring_new!BO25=Monitoring_new!$N25,Monitoring_new!$U25,IF(Monitoring_new!BO25=Monitoring_new!$P25,Monitoring_new!$V25,"ERROR"))))))</f>
        <v>0</v>
      </c>
      <c r="BP25" s="103"/>
      <c r="BQ25" s="70" t="str">
        <f>IF(Monitoring_new!BQ25="","",IF(Monitoring_new!BQ25=Monitoring_new!$H25,Monitoring_new!$R25,IF(Monitoring_new!BQ25=Monitoring_new!$J25,Monitoring_new!$S25,IF(Monitoring_new!BQ25=Monitoring_new!$L25,Monitoring_new!$T25,IF(Monitoring_new!BQ25=Monitoring_new!$N25,Monitoring_new!$U25,IF(Monitoring_new!BQ25=Monitoring_new!$P25,Monitoring_new!$V25,"ERROR"))))))</f>
        <v>N/A</v>
      </c>
      <c r="BR25" s="79"/>
      <c r="BS25" s="70">
        <f>IF(Monitoring_new!BS25="","",IF(Monitoring_new!BS25=Monitoring_new!$H25,Monitoring_new!$R25,IF(Monitoring_new!BS25=Monitoring_new!$J25,Monitoring_new!$S25,IF(Monitoring_new!BS25=Monitoring_new!$L25,Monitoring_new!$T25,IF(Monitoring_new!BS25=Monitoring_new!$N25,Monitoring_new!$U25,IF(Monitoring_new!BS25=Monitoring_new!$P25,Monitoring_new!$V25,"ERROR"))))))</f>
        <v>0</v>
      </c>
      <c r="BT25" s="103"/>
      <c r="BU25" s="70">
        <f>IF(Monitoring_new!BU25="","",IF(Monitoring_new!BU25=Monitoring_new!$H25,Monitoring_new!$R25,IF(Monitoring_new!BU25=Monitoring_new!$J25,Monitoring_new!$S25,IF(Monitoring_new!BU25=Monitoring_new!$L25,Monitoring_new!$T25,IF(Monitoring_new!BU25=Monitoring_new!$N25,Monitoring_new!$U25,IF(Monitoring_new!BU25=Monitoring_new!$P25,Monitoring_new!$V25,"ERROR"))))))</f>
        <v>0</v>
      </c>
      <c r="BV25" s="86"/>
      <c r="BW25" s="70">
        <f>IF(Monitoring_new!BW25="","",IF(Monitoring_new!BW25=Monitoring_new!$H25,Monitoring_new!$R25,IF(Monitoring_new!BW25=Monitoring_new!$J25,Monitoring_new!$S25,IF(Monitoring_new!BW25=Monitoring_new!$L25,Monitoring_new!$T25,IF(Monitoring_new!BW25=Monitoring_new!$N25,Monitoring_new!$U25,IF(Monitoring_new!BW25=Monitoring_new!$P25,Monitoring_new!$V25,"ERROR"))))))</f>
        <v>0</v>
      </c>
      <c r="BX25" s="86"/>
      <c r="BY25" s="70">
        <f>IF(Monitoring_new!BY25="","",IF(Monitoring_new!BY25=Monitoring_new!$H25,Monitoring_new!$R25,IF(Monitoring_new!BY25=Monitoring_new!$J25,Monitoring_new!$S25,IF(Monitoring_new!BY25=Monitoring_new!$L25,Monitoring_new!$T25,IF(Monitoring_new!BY25=Monitoring_new!$N25,Monitoring_new!$U25,IF(Monitoring_new!BY25=Monitoring_new!$P25,Monitoring_new!$V25,"ERROR"))))))</f>
        <v>0</v>
      </c>
      <c r="BZ25" s="86"/>
      <c r="CA25" s="70">
        <f>IF(Monitoring_new!CA25="","",IF(Monitoring_new!CA25=Monitoring_new!$H25,Monitoring_new!$R25,IF(Monitoring_new!CA25=Monitoring_new!$J25,Monitoring_new!$S25,IF(Monitoring_new!CA25=Monitoring_new!$L25,Monitoring_new!$T25,IF(Monitoring_new!CA25=Monitoring_new!$N25,Monitoring_new!$U25,IF(Monitoring_new!CA25=Monitoring_new!$P25,Monitoring_new!$V25,"ERROR"))))))</f>
        <v>0</v>
      </c>
      <c r="CB25" s="79"/>
      <c r="CC25" s="70">
        <f>IF(Monitoring_new!CC25="","",IF(Monitoring_new!CC25=Monitoring_new!$H25,Monitoring_new!$R25,IF(Monitoring_new!CC25=Monitoring_new!$J25,Monitoring_new!$S25,IF(Monitoring_new!CC25=Monitoring_new!$L25,Monitoring_new!$T25,IF(Monitoring_new!CC25=Monitoring_new!$N25,Monitoring_new!$U25,IF(Monitoring_new!CC25=Monitoring_new!$P25,Monitoring_new!$V25,"ERROR"))))))</f>
        <v>0</v>
      </c>
      <c r="CD25" s="113"/>
      <c r="CE25" s="70">
        <f>IF(Monitoring_new!CE25="","",IF(Monitoring_new!CE25=Monitoring_new!$H25,Monitoring_new!$R25,IF(Monitoring_new!CE25=Monitoring_new!$J25,Monitoring_new!$S25,IF(Monitoring_new!CE25=Monitoring_new!$L25,Monitoring_new!$T25,IF(Monitoring_new!CE25=Monitoring_new!$N25,Monitoring_new!$U25,IF(Monitoring_new!CE25=Monitoring_new!$P25,Monitoring_new!$V25,"ERROR"))))))</f>
        <v>4</v>
      </c>
      <c r="CF25" s="113"/>
      <c r="CG25" s="70">
        <f>IF(Monitoring_new!CG25="","",IF(Monitoring_new!CG25=Monitoring_new!$H25,Monitoring_new!$R25,IF(Monitoring_new!CG25=Monitoring_new!$J25,Monitoring_new!$S25,IF(Monitoring_new!CG25=Monitoring_new!$L25,Monitoring_new!$T25,IF(Monitoring_new!CG25=Monitoring_new!$N25,Monitoring_new!$U25,IF(Monitoring_new!CG25=Monitoring_new!$P25,Monitoring_new!$V25,"ERROR"))))))</f>
        <v>0</v>
      </c>
      <c r="CH25" s="79"/>
      <c r="CI25" s="70">
        <f>IF(Monitoring_new!CI25="","",IF(Monitoring_new!CI25=Monitoring_new!$H25,Monitoring_new!$R25,IF(Monitoring_new!CI25=Monitoring_new!$J25,Monitoring_new!$S25,IF(Monitoring_new!CI25=Monitoring_new!$L25,Monitoring_new!$T25,IF(Monitoring_new!CI25=Monitoring_new!$N25,Monitoring_new!$U25,IF(Monitoring_new!CI25=Monitoring_new!$P25,Monitoring_new!$V25,"ERROR"))))))</f>
        <v>0</v>
      </c>
      <c r="CJ25" s="79"/>
      <c r="CK25" s="70">
        <f>IF(Monitoring_new!CK25="","",IF(Monitoring_new!CK25=Monitoring_new!$H25,Monitoring_new!$R25,IF(Monitoring_new!CK25=Monitoring_new!$J25,Monitoring_new!$S25,IF(Monitoring_new!CK25=Monitoring_new!$L25,Monitoring_new!$T25,IF(Monitoring_new!CK25=Monitoring_new!$N25,Monitoring_new!$U25,IF(Monitoring_new!CK25=Monitoring_new!$P25,Monitoring_new!$V25,"ERROR"))))))</f>
        <v>0</v>
      </c>
      <c r="CL25" s="79"/>
      <c r="CM25" s="70">
        <f>IF(Monitoring_new!CM25="","",IF(Monitoring_new!CM25=Monitoring_new!$H25,Monitoring_new!$R25,IF(Monitoring_new!CM25=Monitoring_new!$J25,Monitoring_new!$S25,IF(Monitoring_new!CM25=Monitoring_new!$L25,Monitoring_new!$T25,IF(Monitoring_new!CM25=Monitoring_new!$N25,Monitoring_new!$U25,IF(Monitoring_new!CM25=Monitoring_new!$P25,Monitoring_new!$V25,"ERROR"))))))</f>
        <v>0</v>
      </c>
      <c r="CN25" s="79"/>
      <c r="CO25" s="70">
        <f>IF(Monitoring_new!CO25="","",IF(Monitoring_new!CO25=Monitoring_new!$H25,Monitoring_new!$R25,IF(Monitoring_new!CO25=Monitoring_new!$J25,Monitoring_new!$S25,IF(Monitoring_new!CO25=Monitoring_new!$L25,Monitoring_new!$T25,IF(Monitoring_new!CO25=Monitoring_new!$N25,Monitoring_new!$U25,IF(Monitoring_new!CO25=Monitoring_new!$P25,Monitoring_new!$V25,"ERROR"))))))</f>
        <v>0</v>
      </c>
      <c r="CP25" s="79"/>
      <c r="CQ25" s="70">
        <f>IF(Monitoring_new!CQ25="","",IF(Monitoring_new!CQ25=Monitoring_new!$H25,Monitoring_new!$R25,IF(Monitoring_new!CQ25=Monitoring_new!$J25,Monitoring_new!$S25,IF(Monitoring_new!CQ25=Monitoring_new!$L25,Monitoring_new!$T25,IF(Monitoring_new!CQ25=Monitoring_new!$N25,Monitoring_new!$U25,IF(Monitoring_new!CQ25=Monitoring_new!$P25,Monitoring_new!$V25,"ERROR"))))))</f>
        <v>0</v>
      </c>
      <c r="CR25" s="79"/>
      <c r="CS25" s="70" t="str">
        <f>IF(Monitoring_new!CS25="","",IF(Monitoring_new!CS25=Monitoring_new!$H25,Monitoring_new!$R25,IF(Monitoring_new!CS25=Monitoring_new!$J25,Monitoring_new!$S25,IF(Monitoring_new!CS25=Monitoring_new!$L25,Monitoring_new!$T25,IF(Monitoring_new!CS25=Monitoring_new!$N25,Monitoring_new!$U25,IF(Monitoring_new!CS25=Monitoring_new!$P25,Monitoring_new!$V25,"ERROR"))))))</f>
        <v>N/A</v>
      </c>
      <c r="CT25" s="79"/>
      <c r="CU25" s="70">
        <f>IF(Monitoring_new!CU25="","",IF(Monitoring_new!CU25=Monitoring_new!$H25,Monitoring_new!$R25,IF(Monitoring_new!CU25=Monitoring_new!$J25,Monitoring_new!$S25,IF(Monitoring_new!CU25=Monitoring_new!$L25,Monitoring_new!$T25,IF(Monitoring_new!CU25=Monitoring_new!$N25,Monitoring_new!$U25,IF(Monitoring_new!CU25=Monitoring_new!$P25,Monitoring_new!$V25,"ERROR"))))))</f>
        <v>2</v>
      </c>
      <c r="CV25" s="79"/>
      <c r="CW25" s="70">
        <f>IF(Monitoring_new!CW25="","",IF(Monitoring_new!CW25=Monitoring_new!$H25,Monitoring_new!$R25,IF(Monitoring_new!CW25=Monitoring_new!$J25,Monitoring_new!$S25,IF(Monitoring_new!CW25=Monitoring_new!$L25,Monitoring_new!$T25,IF(Monitoring_new!CW25=Monitoring_new!$N25,Monitoring_new!$U25,IF(Monitoring_new!CW25=Monitoring_new!$P25,Monitoring_new!$V25,"ERROR"))))))</f>
        <v>4</v>
      </c>
      <c r="CX25" s="79"/>
      <c r="CY25" s="70">
        <f>IF(Monitoring_new!CY25="","",IF(Monitoring_new!CY25=Monitoring_new!$H25,Monitoring_new!$R25,IF(Monitoring_new!CY25=Monitoring_new!$J25,Monitoring_new!$S25,IF(Monitoring_new!CY25=Monitoring_new!$L25,Monitoring_new!$T25,IF(Monitoring_new!CY25=Monitoring_new!$N25,Monitoring_new!$U25,IF(Monitoring_new!CY25=Monitoring_new!$P25,Monitoring_new!$V25,"ERROR"))))))</f>
        <v>0</v>
      </c>
      <c r="CZ25" s="79"/>
      <c r="DA25" s="70">
        <f>IF(Monitoring_new!DA25="","",IF(Monitoring_new!DA25=Monitoring_new!$H25,Monitoring_new!$R25,IF(Monitoring_new!DA25=Monitoring_new!$J25,Monitoring_new!$S25,IF(Monitoring_new!DA25=Monitoring_new!$L25,Monitoring_new!$T25,IF(Monitoring_new!DA25=Monitoring_new!$N25,Monitoring_new!$U25,IF(Monitoring_new!DA25=Monitoring_new!$P25,Monitoring_new!$V25,"ERROR"))))))</f>
        <v>0</v>
      </c>
      <c r="DB25" s="79"/>
      <c r="DC25" s="70">
        <f>IF(Monitoring_new!DC25="","",IF(Monitoring_new!DC25=Monitoring_new!$H25,Monitoring_new!$R25,IF(Monitoring_new!DC25=Monitoring_new!$J25,Monitoring_new!$S25,IF(Monitoring_new!DC25=Monitoring_new!$L25,Monitoring_new!$T25,IF(Monitoring_new!DC25=Monitoring_new!$N25,Monitoring_new!$U25,IF(Monitoring_new!DC25=Monitoring_new!$P25,Monitoring_new!$V25,"ERROR"))))))</f>
        <v>0</v>
      </c>
      <c r="DD25" s="79"/>
      <c r="DE25" s="70">
        <f>IF(Monitoring_new!DE25="","",IF(Monitoring_new!DE25=Monitoring_new!$H25,Monitoring_new!$R25,IF(Monitoring_new!DE25=Monitoring_new!$J25,Monitoring_new!$S25,IF(Monitoring_new!DE25=Monitoring_new!$L25,Monitoring_new!$T25,IF(Monitoring_new!DE25=Monitoring_new!$N25,Monitoring_new!$U25,IF(Monitoring_new!DE25=Monitoring_new!$P25,Monitoring_new!$V25,"ERROR"))))))</f>
        <v>0</v>
      </c>
      <c r="DF25" s="79"/>
      <c r="DG25" s="70">
        <f>IF(Monitoring_new!DG25="","",IF(Monitoring_new!DG25=Monitoring_new!$H25,Monitoring_new!$R25,IF(Monitoring_new!DG25=Monitoring_new!$J25,Monitoring_new!$S25,IF(Monitoring_new!DG25=Monitoring_new!$L25,Monitoring_new!$T25,IF(Monitoring_new!DG25=Monitoring_new!$N25,Monitoring_new!$U25,IF(Monitoring_new!DG25=Monitoring_new!$P25,Monitoring_new!$V25,"ERROR"))))))</f>
        <v>0</v>
      </c>
      <c r="DH25" s="79"/>
      <c r="DI25" s="70">
        <f>IF(Monitoring_new!DI25="","",IF(Monitoring_new!DI25=Monitoring_new!$H25,Monitoring_new!$R25,IF(Monitoring_new!DI25=Monitoring_new!$J25,Monitoring_new!$S25,IF(Monitoring_new!DI25=Monitoring_new!$L25,Monitoring_new!$T25,IF(Monitoring_new!DI25=Monitoring_new!$N25,Monitoring_new!$U25,IF(Monitoring_new!DI25=Monitoring_new!$P25,Monitoring_new!$V25,"ERROR"))))))</f>
        <v>0</v>
      </c>
      <c r="DJ25" s="79"/>
      <c r="DK25" s="70">
        <f>IF(Monitoring_new!DK25="","",IF(Monitoring_new!DK25=Monitoring_new!$H25,Monitoring_new!$R25,IF(Monitoring_new!DK25=Monitoring_new!$J25,Monitoring_new!$S25,IF(Monitoring_new!DK25=Monitoring_new!$L25,Monitoring_new!$T25,IF(Monitoring_new!DK25=Monitoring_new!$N25,Monitoring_new!$U25,IF(Monitoring_new!DK25=Monitoring_new!$P25,Monitoring_new!$V25,"ERROR"))))))</f>
        <v>0</v>
      </c>
      <c r="DL25" s="79"/>
      <c r="DM25" s="70">
        <f>IF(Monitoring_new!DM25="","",IF(Monitoring_new!DM25=Monitoring_new!$H25,Monitoring_new!$R25,IF(Monitoring_new!DM25=Monitoring_new!$J25,Monitoring_new!$S25,IF(Monitoring_new!DM25=Monitoring_new!$L25,Monitoring_new!$T25,IF(Monitoring_new!DM25=Monitoring_new!$N25,Monitoring_new!$U25,IF(Monitoring_new!DM25=Monitoring_new!$P25,Monitoring_new!$V25,"ERROR"))))))</f>
        <v>0</v>
      </c>
      <c r="DN25" s="79"/>
      <c r="DO25" s="70">
        <f>IF(Monitoring_new!DO25="","",IF(Monitoring_new!DO25=Monitoring_new!$H25,Monitoring_new!$R25,IF(Monitoring_new!DO25=Monitoring_new!$J25,Monitoring_new!$S25,IF(Monitoring_new!DO25=Monitoring_new!$L25,Monitoring_new!$T25,IF(Monitoring_new!DO25=Monitoring_new!$N25,Monitoring_new!$U25,IF(Monitoring_new!DO25=Monitoring_new!$P25,Monitoring_new!$V25,"ERROR"))))))</f>
        <v>0</v>
      </c>
      <c r="DP25" s="79"/>
      <c r="DQ25" s="70">
        <f>IF(Monitoring_new!DQ25="","",IF(Monitoring_new!DQ25=Monitoring_new!$H25,Monitoring_new!$R25,IF(Monitoring_new!DQ25=Monitoring_new!$J25,Monitoring_new!$S25,IF(Monitoring_new!DQ25=Monitoring_new!$L25,Monitoring_new!$T25,IF(Monitoring_new!DQ25=Monitoring_new!$N25,Monitoring_new!$U25,IF(Monitoring_new!DQ25=Monitoring_new!$P25,Monitoring_new!$V25,"ERROR"))))))</f>
        <v>0</v>
      </c>
      <c r="DR25" s="79"/>
      <c r="DS25" s="70">
        <f>IF(Monitoring_new!DS25="","",IF(Monitoring_new!DS25=Monitoring_new!$H25,Monitoring_new!$R25,IF(Monitoring_new!DS25=Monitoring_new!$J25,Monitoring_new!$S25,IF(Monitoring_new!DS25=Monitoring_new!$L25,Monitoring_new!$T25,IF(Monitoring_new!DS25=Monitoring_new!$N25,Monitoring_new!$U25,IF(Monitoring_new!DS25=Monitoring_new!$P25,Monitoring_new!$V25,"ERROR"))))))</f>
        <v>0</v>
      </c>
      <c r="DT25" s="79"/>
      <c r="DU25" s="70">
        <f>IF(Monitoring_new!DU25="","",IF(Monitoring_new!DU25=Monitoring_new!$H25,Monitoring_new!$R25,IF(Monitoring_new!DU25=Monitoring_new!$J25,Monitoring_new!$S25,IF(Monitoring_new!DU25=Monitoring_new!$L25,Monitoring_new!$T25,IF(Monitoring_new!DU25=Monitoring_new!$N25,Monitoring_new!$U25,IF(Monitoring_new!DU25=Monitoring_new!$P25,Monitoring_new!$V25,"ERROR"))))))</f>
        <v>4</v>
      </c>
      <c r="DV25" s="79"/>
      <c r="DW25" s="70">
        <f>IF(Monitoring_new!DW25="","",IF(Monitoring_new!DW25=Monitoring_new!$H25,Monitoring_new!$R25,IF(Monitoring_new!DW25=Monitoring_new!$J25,Monitoring_new!$S25,IF(Monitoring_new!DW25=Monitoring_new!$L25,Monitoring_new!$T25,IF(Monitoring_new!DW25=Monitoring_new!$N25,Monitoring_new!$U25,IF(Monitoring_new!DW25=Monitoring_new!$P25,Monitoring_new!$V25,"ERROR"))))))</f>
        <v>0</v>
      </c>
      <c r="DX25" s="79"/>
      <c r="DY25" s="70">
        <f>IF(Monitoring_new!DY25="","",IF(Monitoring_new!DY25=Monitoring_new!$H25,Monitoring_new!$R25,IF(Monitoring_new!DY25=Monitoring_new!$J25,Monitoring_new!$S25,IF(Monitoring_new!DY25=Monitoring_new!$L25,Monitoring_new!$T25,IF(Monitoring_new!DY25=Monitoring_new!$N25,Monitoring_new!$U25,IF(Monitoring_new!DY25=Monitoring_new!$P25,Monitoring_new!$V25,"ERROR"))))))</f>
        <v>0</v>
      </c>
      <c r="DZ25" s="79"/>
      <c r="EA25" s="70">
        <f>IF(Monitoring_new!EA25="","",IF(Monitoring_new!EA25=Monitoring_new!$H25,Monitoring_new!$R25,IF(Monitoring_new!EA25=Monitoring_new!$J25,Monitoring_new!$S25,IF(Monitoring_new!EA25=Monitoring_new!$L25,Monitoring_new!$T25,IF(Monitoring_new!EA25=Monitoring_new!$N25,Monitoring_new!$U25,IF(Monitoring_new!EA25=Monitoring_new!$P25,Monitoring_new!$V25,"ERROR"))))))</f>
        <v>0</v>
      </c>
      <c r="EB25" s="79"/>
      <c r="EC25" s="70">
        <f>IF(Monitoring_new!EC25="","",IF(Monitoring_new!EC25=Monitoring_new!$H25,Monitoring_new!$R25,IF(Monitoring_new!EC25=Monitoring_new!$J25,Monitoring_new!$S25,IF(Monitoring_new!EC25=Monitoring_new!$L25,Monitoring_new!$T25,IF(Monitoring_new!EC25=Monitoring_new!$N25,Monitoring_new!$U25,IF(Monitoring_new!EC25=Monitoring_new!$P25,Monitoring_new!$V25,"ERROR"))))))</f>
        <v>0</v>
      </c>
      <c r="ED25" s="79"/>
      <c r="EE25" s="70">
        <f>IF(Monitoring_new!EE25="","",IF(Monitoring_new!EE25=Monitoring_new!$H25,Monitoring_new!$R25,IF(Monitoring_new!EE25=Monitoring_new!$J25,Monitoring_new!$S25,IF(Monitoring_new!EE25=Monitoring_new!$L25,Monitoring_new!$T25,IF(Monitoring_new!EE25=Monitoring_new!$N25,Monitoring_new!$U25,IF(Monitoring_new!EE25=Monitoring_new!$P25,Monitoring_new!$V25,"ERROR"))))))</f>
        <v>0</v>
      </c>
      <c r="EF25" s="79"/>
      <c r="EG25" s="70">
        <f>IF(Monitoring_new!EG25="","",IF(Monitoring_new!EG25=Monitoring_new!$H25,Monitoring_new!$R25,IF(Monitoring_new!EG25=Monitoring_new!$J25,Monitoring_new!$S25,IF(Monitoring_new!EG25=Monitoring_new!$L25,Monitoring_new!$T25,IF(Monitoring_new!EG25=Monitoring_new!$N25,Monitoring_new!$U25,IF(Monitoring_new!EG25=Monitoring_new!$P25,Monitoring_new!$V25,"ERROR"))))))</f>
        <v>0</v>
      </c>
      <c r="EH25" s="79"/>
      <c r="EI25" s="70">
        <f>IF(Monitoring_new!EI25="","",IF(Monitoring_new!EI25=Monitoring_new!$H25,Monitoring_new!$R25,IF(Monitoring_new!EI25=Monitoring_new!$J25,Monitoring_new!$S25,IF(Monitoring_new!EI25=Monitoring_new!$L25,Monitoring_new!$T25,IF(Monitoring_new!EI25=Monitoring_new!$N25,Monitoring_new!$U25,IF(Monitoring_new!EI25=Monitoring_new!$P25,Monitoring_new!$V25,"ERROR"))))))</f>
        <v>0</v>
      </c>
      <c r="EJ25" s="79"/>
      <c r="EK25" s="70">
        <f>IF(Monitoring_new!EK25="","",IF(Monitoring_new!EK25=Monitoring_new!$H25,Monitoring_new!$R25,IF(Monitoring_new!EK25=Monitoring_new!$J25,Monitoring_new!$S25,IF(Monitoring_new!EK25=Monitoring_new!$L25,Monitoring_new!$T25,IF(Monitoring_new!EK25=Monitoring_new!$N25,Monitoring_new!$U25,IF(Monitoring_new!EK25=Monitoring_new!$P25,Monitoring_new!$V25,"ERROR"))))))</f>
        <v>0</v>
      </c>
      <c r="EL25" s="79"/>
      <c r="EM25" s="70">
        <f>IF(Monitoring_new!EM25="","",IF(Monitoring_new!EM25=Monitoring_new!$H25,Monitoring_new!$R25,IF(Monitoring_new!EM25=Monitoring_new!$J25,Monitoring_new!$S25,IF(Monitoring_new!EM25=Monitoring_new!$L25,Monitoring_new!$T25,IF(Monitoring_new!EM25=Monitoring_new!$N25,Monitoring_new!$U25,IF(Monitoring_new!EM25=Monitoring_new!$P25,Monitoring_new!$V25,"ERROR"))))))</f>
        <v>0</v>
      </c>
      <c r="EN25" s="79"/>
      <c r="EO25" s="70">
        <f>IF(Monitoring_new!EO25="","",IF(Monitoring_new!EO25=Monitoring_new!$H25,Monitoring_new!$R25,IF(Monitoring_new!EO25=Monitoring_new!$J25,Monitoring_new!$S25,IF(Monitoring_new!EO25=Monitoring_new!$L25,Monitoring_new!$T25,IF(Monitoring_new!EO25=Monitoring_new!$N25,Monitoring_new!$U25,IF(Monitoring_new!EO25=Monitoring_new!$P25,Monitoring_new!$V25,"ERROR"))))))</f>
        <v>0</v>
      </c>
      <c r="EP25" s="79"/>
      <c r="EQ25" s="70">
        <f>IF(Monitoring_new!EQ25="","",IF(Monitoring_new!EQ25=Monitoring_new!$H25,Monitoring_new!$R25,IF(Monitoring_new!EQ25=Monitoring_new!$J25,Monitoring_new!$S25,IF(Monitoring_new!EQ25=Monitoring_new!$L25,Monitoring_new!$T25,IF(Monitoring_new!EQ25=Monitoring_new!$N25,Monitoring_new!$U25,IF(Monitoring_new!EQ25=Monitoring_new!$P25,Monitoring_new!$V25,"ERROR"))))))</f>
        <v>0</v>
      </c>
      <c r="ER25" s="79"/>
      <c r="ES25" s="70">
        <f>IF(Monitoring_new!ES25="","",IF(Monitoring_new!ES25=Monitoring_new!$H25,Monitoring_new!$R25,IF(Monitoring_new!ES25=Monitoring_new!$J25,Monitoring_new!$S25,IF(Monitoring_new!ES25=Monitoring_new!$L25,Monitoring_new!$T25,IF(Monitoring_new!ES25=Monitoring_new!$N25,Monitoring_new!$U25,IF(Monitoring_new!ES25=Monitoring_new!$P25,Monitoring_new!$V25,"ERROR"))))))</f>
        <v>0</v>
      </c>
      <c r="ET25" s="79"/>
      <c r="EU25" s="70">
        <f>IF(Monitoring_new!EU25="","",IF(Monitoring_new!EU25=Monitoring_new!$H25,Monitoring_new!$R25,IF(Monitoring_new!EU25=Monitoring_new!$J25,Monitoring_new!$S25,IF(Monitoring_new!EU25=Monitoring_new!$L25,Monitoring_new!$T25,IF(Monitoring_new!EU25=Monitoring_new!$N25,Monitoring_new!$U25,IF(Monitoring_new!EU25=Monitoring_new!$P25,Monitoring_new!$V25,"ERROR"))))))</f>
        <v>0</v>
      </c>
      <c r="EV25" s="79"/>
      <c r="EW25" s="70">
        <f>IF(Monitoring_new!EW25="","",IF(Monitoring_new!EW25=Monitoring_new!$H25,Monitoring_new!$R25,IF(Monitoring_new!EW25=Monitoring_new!$J25,Monitoring_new!$S25,IF(Monitoring_new!EW25=Monitoring_new!$L25,Monitoring_new!$T25,IF(Monitoring_new!EW25=Monitoring_new!$N25,Monitoring_new!$U25,IF(Monitoring_new!EW25=Monitoring_new!$P25,Monitoring_new!$V25,"ERROR"))))))</f>
        <v>0</v>
      </c>
      <c r="EX25" s="79"/>
      <c r="EY25" s="70">
        <f>IF(Monitoring_new!EY25="","",IF(Monitoring_new!EY25=Monitoring_new!$H25,Monitoring_new!$R25,IF(Monitoring_new!EY25=Monitoring_new!$J25,Monitoring_new!$S25,IF(Monitoring_new!EY25=Monitoring_new!$L25,Monitoring_new!$T25,IF(Monitoring_new!EY25=Monitoring_new!$N25,Monitoring_new!$U25,IF(Monitoring_new!EY25=Monitoring_new!$P25,Monitoring_new!$V25,"ERROR"))))))</f>
        <v>0</v>
      </c>
      <c r="EZ25" s="79"/>
      <c r="FA25" s="79"/>
      <c r="FB25" s="70" t="str">
        <f>IF(Monitoring_new!FB25="","",IF(Monitoring_new!FB25=Monitoring_new!$H25,Monitoring_new!$R25,IF(Monitoring_new!FB25=Monitoring_new!$J25,Monitoring_new!$S25,IF(Monitoring_new!FB25=Monitoring_new!$L25,Monitoring_new!$T25,IF(Monitoring_new!FB25=Monitoring_new!$N25,Monitoring_new!$U25,IF(Monitoring_new!FB25=Monitoring_new!$P25,Monitoring_new!$V25,"ERROR"))))))</f>
        <v/>
      </c>
      <c r="FC25" s="86"/>
      <c r="FD25" s="70" t="str">
        <f>IF(Monitoring_new!FD25="","",IF(Monitoring_new!FD25=Monitoring_new!$H25,Monitoring_new!$R25,IF(Monitoring_new!FD25=Monitoring_new!$J25,Monitoring_new!$S25,IF(Monitoring_new!FD25=Monitoring_new!$L25,Monitoring_new!$T25,IF(Monitoring_new!FD25=Monitoring_new!$N25,Monitoring_new!$U25,IF(Monitoring_new!FD25=Monitoring_new!$P25,Monitoring_new!$V25,"ERROR"))))))</f>
        <v/>
      </c>
      <c r="FE25" s="86"/>
      <c r="FF25" s="70" t="str">
        <f>IF(Monitoring_new!FF25="","",IF(Monitoring_new!FF25=Monitoring_new!$H25,Monitoring_new!$R25,IF(Monitoring_new!FF25=Monitoring_new!$J25,Monitoring_new!$S25,IF(Monitoring_new!FF25=Monitoring_new!$L25,Monitoring_new!$T25,IF(Monitoring_new!FF25=Monitoring_new!$N25,Monitoring_new!$U25,IF(Monitoring_new!FF25=Monitoring_new!$P25,Monitoring_new!$V25,"ERROR"))))))</f>
        <v/>
      </c>
      <c r="FG25" s="79"/>
    </row>
    <row r="26" spans="1:163" ht="50.1" customHeight="1" x14ac:dyDescent="0.3">
      <c r="A26" s="135" t="s">
        <v>50</v>
      </c>
      <c r="B26" s="26" t="s">
        <v>602</v>
      </c>
      <c r="C26" s="157" t="str">
        <f>VLOOKUP(A26,Quest_eng_2018!A:C,3,FALSE)</f>
        <v>Are the names and CVs of Management Board members published on the Web page?</v>
      </c>
      <c r="D26" s="157" t="s">
        <v>321</v>
      </c>
      <c r="E26" s="24" t="s">
        <v>142</v>
      </c>
      <c r="F26" s="24" t="s">
        <v>143</v>
      </c>
      <c r="G26" s="25">
        <v>2</v>
      </c>
      <c r="H26" s="24" t="s">
        <v>21</v>
      </c>
      <c r="I26" s="24" t="s">
        <v>22</v>
      </c>
      <c r="J26" s="24" t="s">
        <v>23</v>
      </c>
      <c r="K26" s="24" t="s">
        <v>24</v>
      </c>
      <c r="L26" s="24" t="s">
        <v>25</v>
      </c>
      <c r="M26" s="24" t="s">
        <v>26</v>
      </c>
      <c r="N26" s="24" t="s">
        <v>255</v>
      </c>
      <c r="O26" s="24" t="s">
        <v>255</v>
      </c>
      <c r="P26" s="24" t="s">
        <v>414</v>
      </c>
      <c r="Q26" s="24" t="s">
        <v>414</v>
      </c>
      <c r="R26" s="25">
        <v>2</v>
      </c>
      <c r="S26" s="24">
        <v>0</v>
      </c>
      <c r="T26" s="25">
        <f t="shared" si="0"/>
        <v>1</v>
      </c>
      <c r="U26" s="24" t="s">
        <v>255</v>
      </c>
      <c r="V26" s="24" t="s">
        <v>414</v>
      </c>
      <c r="W26" s="70">
        <f>IF(Monitoring_new!W26="","",IF(Monitoring_new!W26=Monitoring_new!$H26,Monitoring_new!$R26,IF(Monitoring_new!W26=Monitoring_new!$J26,Monitoring_new!$S26,IF(Monitoring_new!W26=Monitoring_new!$L26,Monitoring_new!$T26,IF(Monitoring_new!W26=Monitoring_new!$N26,Monitoring_new!$U26,IF(Monitoring_new!W26=Monitoring_new!$P26,Monitoring_new!$V26,"ERROR"))))))</f>
        <v>0</v>
      </c>
      <c r="X26" s="41"/>
      <c r="Y26" s="70">
        <f>IF(Monitoring_new!Y26="","",IF(Monitoring_new!Y26=Monitoring_new!$H26,Monitoring_new!$R26,IF(Monitoring_new!Y26=Monitoring_new!$J26,Monitoring_new!$S26,IF(Monitoring_new!Y26=Monitoring_new!$L26,Monitoring_new!$T26,IF(Monitoring_new!Y26=Monitoring_new!$N26,Monitoring_new!$U26,IF(Monitoring_new!Y26=Monitoring_new!$P26,Monitoring_new!$V26,"ERROR"))))))</f>
        <v>1</v>
      </c>
      <c r="Z26" s="43"/>
      <c r="AA26" s="70">
        <f>IF(Monitoring_new!AA26="","",IF(Monitoring_new!AA26=Monitoring_new!$H26,Monitoring_new!$R26,IF(Monitoring_new!AA26=Monitoring_new!$J26,Monitoring_new!$S26,IF(Monitoring_new!AA26=Monitoring_new!$L26,Monitoring_new!$T26,IF(Monitoring_new!AA26=Monitoring_new!$N26,Monitoring_new!$U26,IF(Monitoring_new!AA26=Monitoring_new!$P26,Monitoring_new!$V26,"ERROR"))))))</f>
        <v>0</v>
      </c>
      <c r="AB26" s="75"/>
      <c r="AC26" s="70">
        <f>IF(Monitoring_new!AC26="","",IF(Monitoring_new!AC26=Monitoring_new!$H26,Monitoring_new!$R26,IF(Monitoring_new!AC26=Monitoring_new!$J26,Monitoring_new!$S26,IF(Monitoring_new!AC26=Monitoring_new!$L26,Monitoring_new!$T26,IF(Monitoring_new!AC26=Monitoring_new!$N26,Monitoring_new!$U26,IF(Monitoring_new!AC26=Monitoring_new!$P26,Monitoring_new!$V26,"ERROR"))))))</f>
        <v>1</v>
      </c>
      <c r="AD26" s="75"/>
      <c r="AE26" s="70">
        <f>IF(Monitoring_new!AE26="","",IF(Monitoring_new!AE26=Monitoring_new!$H26,Monitoring_new!$R26,IF(Monitoring_new!AE26=Monitoring_new!$J26,Monitoring_new!$S26,IF(Monitoring_new!AE26=Monitoring_new!$L26,Monitoring_new!$T26,IF(Monitoring_new!AE26=Monitoring_new!$N26,Monitoring_new!$U26,IF(Monitoring_new!AE26=Monitoring_new!$P26,Monitoring_new!$V26,"ERROR"))))))</f>
        <v>0</v>
      </c>
      <c r="AF26" s="75"/>
      <c r="AG26" s="70">
        <f>IF(Monitoring_new!AG26="","",IF(Monitoring_new!AG26=Monitoring_new!$H26,Monitoring_new!$R26,IF(Monitoring_new!AG26=Monitoring_new!$J26,Monitoring_new!$S26,IF(Monitoring_new!AG26=Monitoring_new!$L26,Monitoring_new!$T26,IF(Monitoring_new!AG26=Monitoring_new!$N26,Monitoring_new!$U26,IF(Monitoring_new!AG26=Monitoring_new!$P26,Monitoring_new!$V26,"ERROR"))))))</f>
        <v>0</v>
      </c>
      <c r="AH26" s="75"/>
      <c r="AI26" s="70">
        <f>IF(Monitoring_new!AI26="","",IF(Monitoring_new!AI26=Monitoring_new!$H26,Monitoring_new!$R26,IF(Monitoring_new!AI26=Monitoring_new!$J26,Monitoring_new!$S26,IF(Monitoring_new!AI26=Monitoring_new!$L26,Monitoring_new!$T26,IF(Monitoring_new!AI26=Monitoring_new!$N26,Monitoring_new!$U26,IF(Monitoring_new!AI26=Monitoring_new!$P26,Monitoring_new!$V26,"ERROR"))))))</f>
        <v>0</v>
      </c>
      <c r="AJ26" s="75"/>
      <c r="AK26" s="70">
        <f>IF(Monitoring_new!AK26="","",IF(Monitoring_new!AK26=Monitoring_new!$H26,Monitoring_new!$R26,IF(Monitoring_new!AK26=Monitoring_new!$J26,Monitoring_new!$S26,IF(Monitoring_new!AK26=Monitoring_new!$L26,Monitoring_new!$T26,IF(Monitoring_new!AK26=Monitoring_new!$N26,Monitoring_new!$U26,IF(Monitoring_new!AK26=Monitoring_new!$P26,Monitoring_new!$V26,"ERROR"))))))</f>
        <v>0</v>
      </c>
      <c r="AL26" s="75"/>
      <c r="AM26" s="70">
        <f>IF(Monitoring_new!AM26="","",IF(Monitoring_new!AM26=Monitoring_new!$H26,Monitoring_new!$R26,IF(Monitoring_new!AM26=Monitoring_new!$J26,Monitoring_new!$S26,IF(Monitoring_new!AM26=Monitoring_new!$L26,Monitoring_new!$T26,IF(Monitoring_new!AM26=Monitoring_new!$N26,Monitoring_new!$U26,IF(Monitoring_new!AM26=Monitoring_new!$P26,Monitoring_new!$V26,"ERROR"))))))</f>
        <v>1</v>
      </c>
      <c r="AN26" s="82"/>
      <c r="AO26" s="70">
        <f>IF(Monitoring_new!AO26="","",IF(Monitoring_new!AO26=Monitoring_new!$H26,Monitoring_new!$R26,IF(Monitoring_new!AO26=Monitoring_new!$J26,Monitoring_new!$S26,IF(Monitoring_new!AO26=Monitoring_new!$L26,Monitoring_new!$T26,IF(Monitoring_new!AO26=Monitoring_new!$N26,Monitoring_new!$U26,IF(Monitoring_new!AO26=Monitoring_new!$P26,Monitoring_new!$V26,"ERROR"))))))</f>
        <v>0</v>
      </c>
      <c r="AP26" s="75"/>
      <c r="AQ26" s="70">
        <f>IF(Monitoring_new!AQ26="","",IF(Monitoring_new!AQ26=Monitoring_new!$H26,Monitoring_new!$R26,IF(Monitoring_new!AQ26=Monitoring_new!$J26,Monitoring_new!$S26,IF(Monitoring_new!AQ26=Monitoring_new!$L26,Monitoring_new!$T26,IF(Monitoring_new!AQ26=Monitoring_new!$N26,Monitoring_new!$U26,IF(Monitoring_new!AQ26=Monitoring_new!$P26,Monitoring_new!$V26,"ERROR"))))))</f>
        <v>1</v>
      </c>
      <c r="AR26" s="75"/>
      <c r="AS26" s="70">
        <f>IF(Monitoring_new!AS26="","",IF(Monitoring_new!AS26=Monitoring_new!$H26,Monitoring_new!$R26,IF(Monitoring_new!AS26=Monitoring_new!$J26,Monitoring_new!$S26,IF(Monitoring_new!AS26=Monitoring_new!$L26,Monitoring_new!$T26,IF(Monitoring_new!AS26=Monitoring_new!$N26,Monitoring_new!$U26,IF(Monitoring_new!AS26=Monitoring_new!$P26,Monitoring_new!$V26,"ERROR"))))))</f>
        <v>0</v>
      </c>
      <c r="AT26" s="75"/>
      <c r="AU26" s="70">
        <f>IF(Monitoring_new!AU26="","",IF(Monitoring_new!AU26=Monitoring_new!$H26,Monitoring_new!$R26,IF(Monitoring_new!AU26=Monitoring_new!$J26,Monitoring_new!$S26,IF(Monitoring_new!AU26=Monitoring_new!$L26,Monitoring_new!$T26,IF(Monitoring_new!AU26=Monitoring_new!$N26,Monitoring_new!$U26,IF(Monitoring_new!AU26=Monitoring_new!$P26,Monitoring_new!$V26,"ERROR"))))))</f>
        <v>1</v>
      </c>
      <c r="AV26" s="75"/>
      <c r="AW26" s="70">
        <f>IF(Monitoring_new!AW26="","",IF(Monitoring_new!AW26=Monitoring_new!$H26,Monitoring_new!$R26,IF(Monitoring_new!AW26=Monitoring_new!$J26,Monitoring_new!$S26,IF(Monitoring_new!AW26=Monitoring_new!$L26,Monitoring_new!$T26,IF(Monitoring_new!AW26=Monitoring_new!$N26,Monitoring_new!$U26,IF(Monitoring_new!AW26=Monitoring_new!$P26,Monitoring_new!$V26,"ERROR"))))))</f>
        <v>0</v>
      </c>
      <c r="AX26" s="75"/>
      <c r="AY26" s="70">
        <f>IF(Monitoring_new!AY26="","",IF(Monitoring_new!AY26=Monitoring_new!$H26,Monitoring_new!$R26,IF(Monitoring_new!AY26=Monitoring_new!$J26,Monitoring_new!$S26,IF(Monitoring_new!AY26=Monitoring_new!$L26,Monitoring_new!$T26,IF(Monitoring_new!AY26=Monitoring_new!$N26,Monitoring_new!$U26,IF(Monitoring_new!AY26=Monitoring_new!$P26,Monitoring_new!$V26,"ERROR"))))))</f>
        <v>0</v>
      </c>
      <c r="AZ26" s="75"/>
      <c r="BA26" s="70">
        <f>IF(Monitoring_new!BA26="","",IF(Monitoring_new!BA26=Monitoring_new!$H26,Monitoring_new!$R26,IF(Monitoring_new!BA26=Monitoring_new!$J26,Monitoring_new!$S26,IF(Monitoring_new!BA26=Monitoring_new!$L26,Monitoring_new!$T26,IF(Monitoring_new!BA26=Monitoring_new!$N26,Monitoring_new!$U26,IF(Monitoring_new!BA26=Monitoring_new!$P26,Monitoring_new!$V26,"ERROR"))))))</f>
        <v>0</v>
      </c>
      <c r="BB26" s="75"/>
      <c r="BC26" s="70">
        <f>IF(Monitoring_new!BC26="","",IF(Monitoring_new!BC26=Monitoring_new!$H26,Monitoring_new!$R26,IF(Monitoring_new!BC26=Monitoring_new!$J26,Monitoring_new!$S26,IF(Monitoring_new!BC26=Monitoring_new!$L26,Monitoring_new!$T26,IF(Monitoring_new!BC26=Monitoring_new!$N26,Monitoring_new!$U26,IF(Monitoring_new!BC26=Monitoring_new!$P26,Monitoring_new!$V26,"ERROR"))))))</f>
        <v>0</v>
      </c>
      <c r="BD26" s="75"/>
      <c r="BE26" s="70">
        <f>IF(Monitoring_new!BE26="","",IF(Monitoring_new!BE26=Monitoring_new!$H26,Monitoring_new!$R26,IF(Monitoring_new!BE26=Monitoring_new!$J26,Monitoring_new!$S26,IF(Monitoring_new!BE26=Monitoring_new!$L26,Monitoring_new!$T26,IF(Monitoring_new!BE26=Monitoring_new!$N26,Monitoring_new!$U26,IF(Monitoring_new!BE26=Monitoring_new!$P26,Monitoring_new!$V26,"ERROR"))))))</f>
        <v>0</v>
      </c>
      <c r="BF26" s="75"/>
      <c r="BG26" s="70">
        <f>IF(Monitoring_new!BG26="","",IF(Monitoring_new!BG26=Monitoring_new!$H26,Monitoring_new!$R26,IF(Monitoring_new!BG26=Monitoring_new!$J26,Monitoring_new!$S26,IF(Monitoring_new!BG26=Monitoring_new!$L26,Monitoring_new!$T26,IF(Monitoring_new!BG26=Monitoring_new!$N26,Monitoring_new!$U26,IF(Monitoring_new!BG26=Monitoring_new!$P26,Monitoring_new!$V26,"ERROR"))))))</f>
        <v>0</v>
      </c>
      <c r="BH26" s="75"/>
      <c r="BI26" s="70">
        <f>IF(Monitoring_new!BI26="","",IF(Monitoring_new!BI26=Monitoring_new!$H26,Monitoring_new!$R26,IF(Monitoring_new!BI26=Monitoring_new!$J26,Monitoring_new!$S26,IF(Monitoring_new!BI26=Monitoring_new!$L26,Monitoring_new!$T26,IF(Monitoring_new!BI26=Monitoring_new!$N26,Monitoring_new!$U26,IF(Monitoring_new!BI26=Monitoring_new!$P26,Monitoring_new!$V26,"ERROR"))))))</f>
        <v>1</v>
      </c>
      <c r="BJ26" s="75"/>
      <c r="BK26" s="70">
        <f>IF(Monitoring_new!BK26="","",IF(Monitoring_new!BK26=Monitoring_new!$H26,Monitoring_new!$R26,IF(Monitoring_new!BK26=Monitoring_new!$J26,Monitoring_new!$S26,IF(Monitoring_new!BK26=Monitoring_new!$L26,Monitoring_new!$T26,IF(Monitoring_new!BK26=Monitoring_new!$N26,Monitoring_new!$U26,IF(Monitoring_new!BK26=Monitoring_new!$P26,Monitoring_new!$V26,"ERROR"))))))</f>
        <v>0</v>
      </c>
      <c r="BL26" s="75"/>
      <c r="BM26" s="70">
        <f>IF(Monitoring_new!BM26="","",IF(Monitoring_new!BM26=Monitoring_new!$H26,Monitoring_new!$R26,IF(Monitoring_new!BM26=Monitoring_new!$J26,Monitoring_new!$S26,IF(Monitoring_new!BM26=Monitoring_new!$L26,Monitoring_new!$T26,IF(Monitoring_new!BM26=Monitoring_new!$N26,Monitoring_new!$U26,IF(Monitoring_new!BM26=Monitoring_new!$P26,Monitoring_new!$V26,"ERROR"))))))</f>
        <v>1</v>
      </c>
      <c r="BN26" s="75"/>
      <c r="BO26" s="70">
        <f>IF(Monitoring_new!BO26="","",IF(Monitoring_new!BO26=Monitoring_new!$H26,Monitoring_new!$R26,IF(Monitoring_new!BO26=Monitoring_new!$J26,Monitoring_new!$S26,IF(Monitoring_new!BO26=Monitoring_new!$L26,Monitoring_new!$T26,IF(Monitoring_new!BO26=Monitoring_new!$N26,Monitoring_new!$U26,IF(Monitoring_new!BO26=Monitoring_new!$P26,Monitoring_new!$V26,"ERROR"))))))</f>
        <v>1</v>
      </c>
      <c r="BP26" s="75"/>
      <c r="BQ26" s="70">
        <f>IF(Monitoring_new!BQ26="","",IF(Monitoring_new!BQ26=Monitoring_new!$H26,Monitoring_new!$R26,IF(Monitoring_new!BQ26=Monitoring_new!$J26,Monitoring_new!$S26,IF(Monitoring_new!BQ26=Monitoring_new!$L26,Monitoring_new!$T26,IF(Monitoring_new!BQ26=Monitoring_new!$N26,Monitoring_new!$U26,IF(Monitoring_new!BQ26=Monitoring_new!$P26,Monitoring_new!$V26,"ERROR"))))))</f>
        <v>1</v>
      </c>
      <c r="BR26" s="75"/>
      <c r="BS26" s="70">
        <f>IF(Monitoring_new!BS26="","",IF(Monitoring_new!BS26=Monitoring_new!$H26,Monitoring_new!$R26,IF(Monitoring_new!BS26=Monitoring_new!$J26,Monitoring_new!$S26,IF(Monitoring_new!BS26=Monitoring_new!$L26,Monitoring_new!$T26,IF(Monitoring_new!BS26=Monitoring_new!$N26,Monitoring_new!$U26,IF(Monitoring_new!BS26=Monitoring_new!$P26,Monitoring_new!$V26,"ERROR"))))))</f>
        <v>0</v>
      </c>
      <c r="BT26" s="75"/>
      <c r="BU26" s="70">
        <f>IF(Monitoring_new!BU26="","",IF(Monitoring_new!BU26=Monitoring_new!$H26,Monitoring_new!$R26,IF(Monitoring_new!BU26=Monitoring_new!$J26,Monitoring_new!$S26,IF(Monitoring_new!BU26=Monitoring_new!$L26,Monitoring_new!$T26,IF(Monitoring_new!BU26=Monitoring_new!$N26,Monitoring_new!$U26,IF(Monitoring_new!BU26=Monitoring_new!$P26,Monitoring_new!$V26,"ERROR"))))))</f>
        <v>0</v>
      </c>
      <c r="BV26" s="75"/>
      <c r="BW26" s="70">
        <f>IF(Monitoring_new!BW26="","",IF(Monitoring_new!BW26=Monitoring_new!$H26,Monitoring_new!$R26,IF(Monitoring_new!BW26=Monitoring_new!$J26,Monitoring_new!$S26,IF(Monitoring_new!BW26=Monitoring_new!$L26,Monitoring_new!$T26,IF(Monitoring_new!BW26=Monitoring_new!$N26,Monitoring_new!$U26,IF(Monitoring_new!BW26=Monitoring_new!$P26,Monitoring_new!$V26,"ERROR"))))))</f>
        <v>0</v>
      </c>
      <c r="BX26" s="75"/>
      <c r="BY26" s="70">
        <f>IF(Monitoring_new!BY26="","",IF(Monitoring_new!BY26=Monitoring_new!$H26,Monitoring_new!$R26,IF(Monitoring_new!BY26=Monitoring_new!$J26,Monitoring_new!$S26,IF(Monitoring_new!BY26=Monitoring_new!$L26,Monitoring_new!$T26,IF(Monitoring_new!BY26=Monitoring_new!$N26,Monitoring_new!$U26,IF(Monitoring_new!BY26=Monitoring_new!$P26,Monitoring_new!$V26,"ERROR"))))))</f>
        <v>0</v>
      </c>
      <c r="BZ26" s="75"/>
      <c r="CA26" s="70">
        <f>IF(Monitoring_new!CA26="","",IF(Monitoring_new!CA26=Monitoring_new!$H26,Monitoring_new!$R26,IF(Monitoring_new!CA26=Monitoring_new!$J26,Monitoring_new!$S26,IF(Monitoring_new!CA26=Monitoring_new!$L26,Monitoring_new!$T26,IF(Monitoring_new!CA26=Monitoring_new!$N26,Monitoring_new!$U26,IF(Monitoring_new!CA26=Monitoring_new!$P26,Monitoring_new!$V26,"ERROR"))))))</f>
        <v>0</v>
      </c>
      <c r="CB26" s="75"/>
      <c r="CC26" s="70">
        <f>IF(Monitoring_new!CC26="","",IF(Monitoring_new!CC26=Monitoring_new!$H26,Monitoring_new!$R26,IF(Monitoring_new!CC26=Monitoring_new!$J26,Monitoring_new!$S26,IF(Monitoring_new!CC26=Monitoring_new!$L26,Monitoring_new!$T26,IF(Monitoring_new!CC26=Monitoring_new!$N26,Monitoring_new!$U26,IF(Monitoring_new!CC26=Monitoring_new!$P26,Monitoring_new!$V26,"ERROR"))))))</f>
        <v>0</v>
      </c>
      <c r="CD26" s="43"/>
      <c r="CE26" s="70">
        <f>IF(Monitoring_new!CE26="","",IF(Monitoring_new!CE26=Monitoring_new!$H26,Monitoring_new!$R26,IF(Monitoring_new!CE26=Monitoring_new!$J26,Monitoring_new!$S26,IF(Monitoring_new!CE26=Monitoring_new!$L26,Monitoring_new!$T26,IF(Monitoring_new!CE26=Monitoring_new!$N26,Monitoring_new!$U26,IF(Monitoring_new!CE26=Monitoring_new!$P26,Monitoring_new!$V26,"ERROR"))))))</f>
        <v>1</v>
      </c>
      <c r="CF26" s="43"/>
      <c r="CG26" s="70">
        <f>IF(Monitoring_new!CG26="","",IF(Monitoring_new!CG26=Monitoring_new!$H26,Monitoring_new!$R26,IF(Monitoring_new!CG26=Monitoring_new!$J26,Monitoring_new!$S26,IF(Monitoring_new!CG26=Monitoring_new!$L26,Monitoring_new!$T26,IF(Monitoring_new!CG26=Monitoring_new!$N26,Monitoring_new!$U26,IF(Monitoring_new!CG26=Monitoring_new!$P26,Monitoring_new!$V26,"ERROR"))))))</f>
        <v>0</v>
      </c>
      <c r="CH26" s="75"/>
      <c r="CI26" s="70">
        <f>IF(Monitoring_new!CI26="","",IF(Monitoring_new!CI26=Monitoring_new!$H26,Monitoring_new!$R26,IF(Monitoring_new!CI26=Monitoring_new!$J26,Monitoring_new!$S26,IF(Monitoring_new!CI26=Monitoring_new!$L26,Monitoring_new!$T26,IF(Monitoring_new!CI26=Monitoring_new!$N26,Monitoring_new!$U26,IF(Monitoring_new!CI26=Monitoring_new!$P26,Monitoring_new!$V26,"ERROR"))))))</f>
        <v>0</v>
      </c>
      <c r="CJ26" s="75"/>
      <c r="CK26" s="70">
        <f>IF(Monitoring_new!CK26="","",IF(Monitoring_new!CK26=Monitoring_new!$H26,Monitoring_new!$R26,IF(Monitoring_new!CK26=Monitoring_new!$J26,Monitoring_new!$S26,IF(Monitoring_new!CK26=Monitoring_new!$L26,Monitoring_new!$T26,IF(Monitoring_new!CK26=Monitoring_new!$N26,Monitoring_new!$U26,IF(Monitoring_new!CK26=Monitoring_new!$P26,Monitoring_new!$V26,"ERROR"))))))</f>
        <v>0</v>
      </c>
      <c r="CL26" s="75"/>
      <c r="CM26" s="70">
        <f>IF(Monitoring_new!CM26="","",IF(Monitoring_new!CM26=Monitoring_new!$H26,Monitoring_new!$R26,IF(Monitoring_new!CM26=Monitoring_new!$J26,Monitoring_new!$S26,IF(Monitoring_new!CM26=Monitoring_new!$L26,Monitoring_new!$T26,IF(Monitoring_new!CM26=Monitoring_new!$N26,Monitoring_new!$U26,IF(Monitoring_new!CM26=Monitoring_new!$P26,Monitoring_new!$V26,"ERROR"))))))</f>
        <v>0</v>
      </c>
      <c r="CN26" s="75"/>
      <c r="CO26" s="70">
        <f>IF(Monitoring_new!CO26="","",IF(Monitoring_new!CO26=Monitoring_new!$H26,Monitoring_new!$R26,IF(Monitoring_new!CO26=Monitoring_new!$J26,Monitoring_new!$S26,IF(Monitoring_new!CO26=Monitoring_new!$L26,Monitoring_new!$T26,IF(Monitoring_new!CO26=Monitoring_new!$N26,Monitoring_new!$U26,IF(Monitoring_new!CO26=Monitoring_new!$P26,Monitoring_new!$V26,"ERROR"))))))</f>
        <v>1</v>
      </c>
      <c r="CP26" s="75"/>
      <c r="CQ26" s="70">
        <f>IF(Monitoring_new!CQ26="","",IF(Monitoring_new!CQ26=Monitoring_new!$H26,Monitoring_new!$R26,IF(Monitoring_new!CQ26=Monitoring_new!$J26,Monitoring_new!$S26,IF(Monitoring_new!CQ26=Monitoring_new!$L26,Monitoring_new!$T26,IF(Monitoring_new!CQ26=Monitoring_new!$N26,Monitoring_new!$U26,IF(Monitoring_new!CQ26=Monitoring_new!$P26,Monitoring_new!$V26,"ERROR"))))))</f>
        <v>1</v>
      </c>
      <c r="CR26" s="75"/>
      <c r="CS26" s="70">
        <f>IF(Monitoring_new!CS26="","",IF(Monitoring_new!CS26=Monitoring_new!$H26,Monitoring_new!$R26,IF(Monitoring_new!CS26=Monitoring_new!$J26,Monitoring_new!$S26,IF(Monitoring_new!CS26=Monitoring_new!$L26,Monitoring_new!$T26,IF(Monitoring_new!CS26=Monitoring_new!$N26,Monitoring_new!$U26,IF(Monitoring_new!CS26=Monitoring_new!$P26,Monitoring_new!$V26,"ERROR"))))))</f>
        <v>1</v>
      </c>
      <c r="CT26" s="75"/>
      <c r="CU26" s="70">
        <f>IF(Monitoring_new!CU26="","",IF(Monitoring_new!CU26=Monitoring_new!$H26,Monitoring_new!$R26,IF(Monitoring_new!CU26=Monitoring_new!$J26,Monitoring_new!$S26,IF(Monitoring_new!CU26=Monitoring_new!$L26,Monitoring_new!$T26,IF(Monitoring_new!CU26=Monitoring_new!$N26,Monitoring_new!$U26,IF(Monitoring_new!CU26=Monitoring_new!$P26,Monitoring_new!$V26,"ERROR"))))))</f>
        <v>0</v>
      </c>
      <c r="CV26" s="75"/>
      <c r="CW26" s="70">
        <f>IF(Monitoring_new!CW26="","",IF(Monitoring_new!CW26=Monitoring_new!$H26,Monitoring_new!$R26,IF(Monitoring_new!CW26=Monitoring_new!$J26,Monitoring_new!$S26,IF(Monitoring_new!CW26=Monitoring_new!$L26,Monitoring_new!$T26,IF(Monitoring_new!CW26=Monitoring_new!$N26,Monitoring_new!$U26,IF(Monitoring_new!CW26=Monitoring_new!$P26,Monitoring_new!$V26,"ERROR"))))))</f>
        <v>1</v>
      </c>
      <c r="CX26" s="75"/>
      <c r="CY26" s="70">
        <f>IF(Monitoring_new!CY26="","",IF(Monitoring_new!CY26=Monitoring_new!$H26,Monitoring_new!$R26,IF(Monitoring_new!CY26=Monitoring_new!$J26,Monitoring_new!$S26,IF(Monitoring_new!CY26=Monitoring_new!$L26,Monitoring_new!$T26,IF(Monitoring_new!CY26=Monitoring_new!$N26,Monitoring_new!$U26,IF(Monitoring_new!CY26=Monitoring_new!$P26,Monitoring_new!$V26,"ERROR"))))))</f>
        <v>0</v>
      </c>
      <c r="CZ26" s="75"/>
      <c r="DA26" s="70">
        <f>IF(Monitoring_new!DA26="","",IF(Monitoring_new!DA26=Monitoring_new!$H26,Monitoring_new!$R26,IF(Monitoring_new!DA26=Monitoring_new!$J26,Monitoring_new!$S26,IF(Monitoring_new!DA26=Monitoring_new!$L26,Monitoring_new!$T26,IF(Monitoring_new!DA26=Monitoring_new!$N26,Monitoring_new!$U26,IF(Monitoring_new!DA26=Monitoring_new!$P26,Monitoring_new!$V26,"ERROR"))))))</f>
        <v>0</v>
      </c>
      <c r="DB26" s="75"/>
      <c r="DC26" s="70">
        <f>IF(Monitoring_new!DC26="","",IF(Monitoring_new!DC26=Monitoring_new!$H26,Monitoring_new!$R26,IF(Monitoring_new!DC26=Monitoring_new!$J26,Monitoring_new!$S26,IF(Monitoring_new!DC26=Monitoring_new!$L26,Monitoring_new!$T26,IF(Monitoring_new!DC26=Monitoring_new!$N26,Monitoring_new!$U26,IF(Monitoring_new!DC26=Monitoring_new!$P26,Monitoring_new!$V26,"ERROR"))))))</f>
        <v>0</v>
      </c>
      <c r="DD26" s="75"/>
      <c r="DE26" s="70">
        <f>IF(Monitoring_new!DE26="","",IF(Monitoring_new!DE26=Monitoring_new!$H26,Monitoring_new!$R26,IF(Monitoring_new!DE26=Monitoring_new!$J26,Monitoring_new!$S26,IF(Monitoring_new!DE26=Monitoring_new!$L26,Monitoring_new!$T26,IF(Monitoring_new!DE26=Monitoring_new!$N26,Monitoring_new!$U26,IF(Monitoring_new!DE26=Monitoring_new!$P26,Monitoring_new!$V26,"ERROR"))))))</f>
        <v>0</v>
      </c>
      <c r="DF26" s="75"/>
      <c r="DG26" s="70">
        <f>IF(Monitoring_new!DG26="","",IF(Monitoring_new!DG26=Monitoring_new!$H26,Monitoring_new!$R26,IF(Monitoring_new!DG26=Monitoring_new!$J26,Monitoring_new!$S26,IF(Monitoring_new!DG26=Monitoring_new!$L26,Monitoring_new!$T26,IF(Monitoring_new!DG26=Monitoring_new!$N26,Monitoring_new!$U26,IF(Monitoring_new!DG26=Monitoring_new!$P26,Monitoring_new!$V26,"ERROR"))))))</f>
        <v>0</v>
      </c>
      <c r="DH26" s="75"/>
      <c r="DI26" s="70">
        <f>IF(Monitoring_new!DI26="","",IF(Monitoring_new!DI26=Monitoring_new!$H26,Monitoring_new!$R26,IF(Monitoring_new!DI26=Monitoring_new!$J26,Monitoring_new!$S26,IF(Monitoring_new!DI26=Monitoring_new!$L26,Monitoring_new!$T26,IF(Monitoring_new!DI26=Monitoring_new!$N26,Monitoring_new!$U26,IF(Monitoring_new!DI26=Monitoring_new!$P26,Monitoring_new!$V26,"ERROR"))))))</f>
        <v>0</v>
      </c>
      <c r="DJ26" s="75"/>
      <c r="DK26" s="70">
        <f>IF(Monitoring_new!DK26="","",IF(Monitoring_new!DK26=Monitoring_new!$H26,Monitoring_new!$R26,IF(Monitoring_new!DK26=Monitoring_new!$J26,Monitoring_new!$S26,IF(Monitoring_new!DK26=Monitoring_new!$L26,Monitoring_new!$T26,IF(Monitoring_new!DK26=Monitoring_new!$N26,Monitoring_new!$U26,IF(Monitoring_new!DK26=Monitoring_new!$P26,Monitoring_new!$V26,"ERROR"))))))</f>
        <v>0</v>
      </c>
      <c r="DL26" s="75"/>
      <c r="DM26" s="70">
        <f>IF(Monitoring_new!DM26="","",IF(Monitoring_new!DM26=Monitoring_new!$H26,Monitoring_new!$R26,IF(Monitoring_new!DM26=Monitoring_new!$J26,Monitoring_new!$S26,IF(Monitoring_new!DM26=Monitoring_new!$L26,Monitoring_new!$T26,IF(Monitoring_new!DM26=Monitoring_new!$N26,Monitoring_new!$U26,IF(Monitoring_new!DM26=Monitoring_new!$P26,Monitoring_new!$V26,"ERROR"))))))</f>
        <v>0</v>
      </c>
      <c r="DN26" s="75"/>
      <c r="DO26" s="70">
        <f>IF(Monitoring_new!DO26="","",IF(Monitoring_new!DO26=Monitoring_new!$H26,Monitoring_new!$R26,IF(Monitoring_new!DO26=Monitoring_new!$J26,Monitoring_new!$S26,IF(Monitoring_new!DO26=Monitoring_new!$L26,Monitoring_new!$T26,IF(Monitoring_new!DO26=Monitoring_new!$N26,Monitoring_new!$U26,IF(Monitoring_new!DO26=Monitoring_new!$P26,Monitoring_new!$V26,"ERROR"))))))</f>
        <v>0</v>
      </c>
      <c r="DP26" s="75"/>
      <c r="DQ26" s="70">
        <f>IF(Monitoring_new!DQ26="","",IF(Monitoring_new!DQ26=Monitoring_new!$H26,Monitoring_new!$R26,IF(Monitoring_new!DQ26=Monitoring_new!$J26,Monitoring_new!$S26,IF(Monitoring_new!DQ26=Monitoring_new!$L26,Monitoring_new!$T26,IF(Monitoring_new!DQ26=Monitoring_new!$N26,Monitoring_new!$U26,IF(Monitoring_new!DQ26=Monitoring_new!$P26,Monitoring_new!$V26,"ERROR"))))))</f>
        <v>0</v>
      </c>
      <c r="DR26" s="75"/>
      <c r="DS26" s="70">
        <f>IF(Monitoring_new!DS26="","",IF(Monitoring_new!DS26=Monitoring_new!$H26,Monitoring_new!$R26,IF(Monitoring_new!DS26=Monitoring_new!$J26,Monitoring_new!$S26,IF(Monitoring_new!DS26=Monitoring_new!$L26,Monitoring_new!$T26,IF(Monitoring_new!DS26=Monitoring_new!$N26,Monitoring_new!$U26,IF(Monitoring_new!DS26=Monitoring_new!$P26,Monitoring_new!$V26,"ERROR"))))))</f>
        <v>0</v>
      </c>
      <c r="DT26" s="75"/>
      <c r="DU26" s="70">
        <f>IF(Monitoring_new!DU26="","",IF(Monitoring_new!DU26=Monitoring_new!$H26,Monitoring_new!$R26,IF(Monitoring_new!DU26=Monitoring_new!$J26,Monitoring_new!$S26,IF(Monitoring_new!DU26=Monitoring_new!$L26,Monitoring_new!$T26,IF(Monitoring_new!DU26=Monitoring_new!$N26,Monitoring_new!$U26,IF(Monitoring_new!DU26=Monitoring_new!$P26,Monitoring_new!$V26,"ERROR"))))))</f>
        <v>0</v>
      </c>
      <c r="DV26" s="75"/>
      <c r="DW26" s="70">
        <f>IF(Monitoring_new!DW26="","",IF(Monitoring_new!DW26=Monitoring_new!$H26,Monitoring_new!$R26,IF(Monitoring_new!DW26=Monitoring_new!$J26,Monitoring_new!$S26,IF(Monitoring_new!DW26=Monitoring_new!$L26,Monitoring_new!$T26,IF(Monitoring_new!DW26=Monitoring_new!$N26,Monitoring_new!$U26,IF(Monitoring_new!DW26=Monitoring_new!$P26,Monitoring_new!$V26,"ERROR"))))))</f>
        <v>0</v>
      </c>
      <c r="DX26" s="75"/>
      <c r="DY26" s="70">
        <f>IF(Monitoring_new!DY26="","",IF(Monitoring_new!DY26=Monitoring_new!$H26,Monitoring_new!$R26,IF(Monitoring_new!DY26=Monitoring_new!$J26,Monitoring_new!$S26,IF(Monitoring_new!DY26=Monitoring_new!$L26,Monitoring_new!$T26,IF(Monitoring_new!DY26=Monitoring_new!$N26,Monitoring_new!$U26,IF(Monitoring_new!DY26=Monitoring_new!$P26,Monitoring_new!$V26,"ERROR"))))))</f>
        <v>1</v>
      </c>
      <c r="DZ26" s="75"/>
      <c r="EA26" s="70">
        <f>IF(Monitoring_new!EA26="","",IF(Monitoring_new!EA26=Monitoring_new!$H26,Monitoring_new!$R26,IF(Monitoring_new!EA26=Monitoring_new!$J26,Monitoring_new!$S26,IF(Monitoring_new!EA26=Monitoring_new!$L26,Monitoring_new!$T26,IF(Monitoring_new!EA26=Monitoring_new!$N26,Monitoring_new!$U26,IF(Monitoring_new!EA26=Monitoring_new!$P26,Monitoring_new!$V26,"ERROR"))))))</f>
        <v>0</v>
      </c>
      <c r="EB26" s="75"/>
      <c r="EC26" s="70">
        <f>IF(Monitoring_new!EC26="","",IF(Monitoring_new!EC26=Monitoring_new!$H26,Monitoring_new!$R26,IF(Monitoring_new!EC26=Monitoring_new!$J26,Monitoring_new!$S26,IF(Monitoring_new!EC26=Monitoring_new!$L26,Monitoring_new!$T26,IF(Monitoring_new!EC26=Monitoring_new!$N26,Monitoring_new!$U26,IF(Monitoring_new!EC26=Monitoring_new!$P26,Monitoring_new!$V26,"ERROR"))))))</f>
        <v>0</v>
      </c>
      <c r="ED26" s="75"/>
      <c r="EE26" s="70">
        <f>IF(Monitoring_new!EE26="","",IF(Monitoring_new!EE26=Monitoring_new!$H26,Monitoring_new!$R26,IF(Monitoring_new!EE26=Monitoring_new!$J26,Monitoring_new!$S26,IF(Monitoring_new!EE26=Monitoring_new!$L26,Monitoring_new!$T26,IF(Monitoring_new!EE26=Monitoring_new!$N26,Monitoring_new!$U26,IF(Monitoring_new!EE26=Monitoring_new!$P26,Monitoring_new!$V26,"ERROR"))))))</f>
        <v>1</v>
      </c>
      <c r="EF26" s="75"/>
      <c r="EG26" s="70">
        <f>IF(Monitoring_new!EG26="","",IF(Monitoring_new!EG26=Monitoring_new!$H26,Monitoring_new!$R26,IF(Monitoring_new!EG26=Monitoring_new!$J26,Monitoring_new!$S26,IF(Monitoring_new!EG26=Monitoring_new!$L26,Monitoring_new!$T26,IF(Monitoring_new!EG26=Monitoring_new!$N26,Monitoring_new!$U26,IF(Monitoring_new!EG26=Monitoring_new!$P26,Monitoring_new!$V26,"ERROR"))))))</f>
        <v>0</v>
      </c>
      <c r="EH26" s="75"/>
      <c r="EI26" s="70">
        <f>IF(Monitoring_new!EI26="","",IF(Monitoring_new!EI26=Monitoring_new!$H26,Monitoring_new!$R26,IF(Monitoring_new!EI26=Monitoring_new!$J26,Monitoring_new!$S26,IF(Monitoring_new!EI26=Monitoring_new!$L26,Monitoring_new!$T26,IF(Monitoring_new!EI26=Monitoring_new!$N26,Monitoring_new!$U26,IF(Monitoring_new!EI26=Monitoring_new!$P26,Monitoring_new!$V26,"ERROR"))))))</f>
        <v>0</v>
      </c>
      <c r="EJ26" s="75"/>
      <c r="EK26" s="70">
        <f>IF(Monitoring_new!EK26="","",IF(Monitoring_new!EK26=Monitoring_new!$H26,Monitoring_new!$R26,IF(Monitoring_new!EK26=Monitoring_new!$J26,Monitoring_new!$S26,IF(Monitoring_new!EK26=Monitoring_new!$L26,Monitoring_new!$T26,IF(Monitoring_new!EK26=Monitoring_new!$N26,Monitoring_new!$U26,IF(Monitoring_new!EK26=Monitoring_new!$P26,Monitoring_new!$V26,"ERROR"))))))</f>
        <v>0</v>
      </c>
      <c r="EL26" s="75"/>
      <c r="EM26" s="70">
        <f>IF(Monitoring_new!EM26="","",IF(Monitoring_new!EM26=Monitoring_new!$H26,Monitoring_new!$R26,IF(Monitoring_new!EM26=Monitoring_new!$J26,Monitoring_new!$S26,IF(Monitoring_new!EM26=Monitoring_new!$L26,Monitoring_new!$T26,IF(Monitoring_new!EM26=Monitoring_new!$N26,Monitoring_new!$U26,IF(Monitoring_new!EM26=Monitoring_new!$P26,Monitoring_new!$V26,"ERROR"))))))</f>
        <v>0</v>
      </c>
      <c r="EN26" s="75"/>
      <c r="EO26" s="70">
        <f>IF(Monitoring_new!EO26="","",IF(Monitoring_new!EO26=Monitoring_new!$H26,Monitoring_new!$R26,IF(Monitoring_new!EO26=Monitoring_new!$J26,Monitoring_new!$S26,IF(Monitoring_new!EO26=Monitoring_new!$L26,Monitoring_new!$T26,IF(Monitoring_new!EO26=Monitoring_new!$N26,Monitoring_new!$U26,IF(Monitoring_new!EO26=Monitoring_new!$P26,Monitoring_new!$V26,"ERROR"))))))</f>
        <v>0</v>
      </c>
      <c r="EP26" s="75"/>
      <c r="EQ26" s="70">
        <f>IF(Monitoring_new!EQ26="","",IF(Monitoring_new!EQ26=Monitoring_new!$H26,Monitoring_new!$R26,IF(Monitoring_new!EQ26=Monitoring_new!$J26,Monitoring_new!$S26,IF(Monitoring_new!EQ26=Monitoring_new!$L26,Monitoring_new!$T26,IF(Monitoring_new!EQ26=Monitoring_new!$N26,Monitoring_new!$U26,IF(Monitoring_new!EQ26=Monitoring_new!$P26,Monitoring_new!$V26,"ERROR"))))))</f>
        <v>0</v>
      </c>
      <c r="ER26" s="75"/>
      <c r="ES26" s="70">
        <f>IF(Monitoring_new!ES26="","",IF(Monitoring_new!ES26=Monitoring_new!$H26,Monitoring_new!$R26,IF(Monitoring_new!ES26=Monitoring_new!$J26,Monitoring_new!$S26,IF(Monitoring_new!ES26=Monitoring_new!$L26,Monitoring_new!$T26,IF(Monitoring_new!ES26=Monitoring_new!$N26,Monitoring_new!$U26,IF(Monitoring_new!ES26=Monitoring_new!$P26,Monitoring_new!$V26,"ERROR"))))))</f>
        <v>0</v>
      </c>
      <c r="ET26" s="75"/>
      <c r="EU26" s="70">
        <f>IF(Monitoring_new!EU26="","",IF(Monitoring_new!EU26=Monitoring_new!$H26,Monitoring_new!$R26,IF(Monitoring_new!EU26=Monitoring_new!$J26,Monitoring_new!$S26,IF(Monitoring_new!EU26=Monitoring_new!$L26,Monitoring_new!$T26,IF(Monitoring_new!EU26=Monitoring_new!$N26,Monitoring_new!$U26,IF(Monitoring_new!EU26=Monitoring_new!$P26,Monitoring_new!$V26,"ERROR"))))))</f>
        <v>0</v>
      </c>
      <c r="EV26" s="75"/>
      <c r="EW26" s="70">
        <f>IF(Monitoring_new!EW26="","",IF(Monitoring_new!EW26=Monitoring_new!$H26,Monitoring_new!$R26,IF(Monitoring_new!EW26=Monitoring_new!$J26,Monitoring_new!$S26,IF(Monitoring_new!EW26=Monitoring_new!$L26,Monitoring_new!$T26,IF(Monitoring_new!EW26=Monitoring_new!$N26,Monitoring_new!$U26,IF(Monitoring_new!EW26=Monitoring_new!$P26,Monitoring_new!$V26,"ERROR"))))))</f>
        <v>0</v>
      </c>
      <c r="EX26" s="75"/>
      <c r="EY26" s="70">
        <f>IF(Monitoring_new!EY26="","",IF(Monitoring_new!EY26=Monitoring_new!$H26,Monitoring_new!$R26,IF(Monitoring_new!EY26=Monitoring_new!$J26,Monitoring_new!$S26,IF(Monitoring_new!EY26=Monitoring_new!$L26,Monitoring_new!$T26,IF(Monitoring_new!EY26=Monitoring_new!$N26,Monitoring_new!$U26,IF(Monitoring_new!EY26=Monitoring_new!$P26,Monitoring_new!$V26,"ERROR"))))))</f>
        <v>0</v>
      </c>
      <c r="EZ26" s="75"/>
      <c r="FA26" s="75"/>
      <c r="FB26" s="70" t="str">
        <f>IF(Monitoring_new!FB26="","",IF(Monitoring_new!FB26=Monitoring_new!$H26,Monitoring_new!$R26,IF(Monitoring_new!FB26=Monitoring_new!$J26,Monitoring_new!$S26,IF(Monitoring_new!FB26=Monitoring_new!$L26,Monitoring_new!$T26,IF(Monitoring_new!FB26=Monitoring_new!$N26,Monitoring_new!$U26,IF(Monitoring_new!FB26=Monitoring_new!$P26,Monitoring_new!$V26,"ERROR"))))))</f>
        <v/>
      </c>
      <c r="FC26" s="75"/>
      <c r="FD26" s="70" t="str">
        <f>IF(Monitoring_new!FD26="","",IF(Monitoring_new!FD26=Monitoring_new!$H26,Monitoring_new!$R26,IF(Monitoring_new!FD26=Monitoring_new!$J26,Monitoring_new!$S26,IF(Monitoring_new!FD26=Monitoring_new!$L26,Monitoring_new!$T26,IF(Monitoring_new!FD26=Monitoring_new!$N26,Monitoring_new!$U26,IF(Monitoring_new!FD26=Monitoring_new!$P26,Monitoring_new!$V26,"ERROR"))))))</f>
        <v/>
      </c>
      <c r="FE26" s="75"/>
      <c r="FF26" s="70" t="str">
        <f>IF(Monitoring_new!FF26="","",IF(Monitoring_new!FF26=Monitoring_new!$H26,Monitoring_new!$R26,IF(Monitoring_new!FF26=Monitoring_new!$J26,Monitoring_new!$S26,IF(Monitoring_new!FF26=Monitoring_new!$L26,Monitoring_new!$T26,IF(Monitoring_new!FF26=Monitoring_new!$N26,Monitoring_new!$U26,IF(Monitoring_new!FF26=Monitoring_new!$P26,Monitoring_new!$V26,"ERROR"))))))</f>
        <v/>
      </c>
      <c r="FG26" s="75"/>
    </row>
    <row r="27" spans="1:163" ht="50.1" customHeight="1" x14ac:dyDescent="0.35">
      <c r="A27" s="23" t="s">
        <v>51</v>
      </c>
      <c r="B27" s="26" t="s">
        <v>86</v>
      </c>
      <c r="C27" s="157" t="str">
        <f>VLOOKUP(A27,Quest_eng_2018!A:C,3,FALSE)</f>
        <v>Is the Administrator/Manager CV made public, including the information on his/her education background (higher education), work experience, previous affiliation with commercial and non-commercial organisations?</v>
      </c>
      <c r="D27" s="157" t="s">
        <v>321</v>
      </c>
      <c r="E27" s="24" t="s">
        <v>144</v>
      </c>
      <c r="F27" s="24" t="s">
        <v>145</v>
      </c>
      <c r="G27" s="25">
        <v>1</v>
      </c>
      <c r="H27" s="24" t="s">
        <v>21</v>
      </c>
      <c r="I27" s="24" t="s">
        <v>22</v>
      </c>
      <c r="J27" s="24" t="s">
        <v>23</v>
      </c>
      <c r="K27" s="24" t="s">
        <v>24</v>
      </c>
      <c r="L27" s="24" t="s">
        <v>25</v>
      </c>
      <c r="M27" s="24" t="s">
        <v>26</v>
      </c>
      <c r="N27" s="24" t="s">
        <v>255</v>
      </c>
      <c r="O27" s="24" t="s">
        <v>255</v>
      </c>
      <c r="P27" s="24" t="s">
        <v>414</v>
      </c>
      <c r="Q27" s="24" t="s">
        <v>414</v>
      </c>
      <c r="R27" s="25">
        <v>1</v>
      </c>
      <c r="S27" s="24">
        <v>0</v>
      </c>
      <c r="T27" s="25">
        <f t="shared" si="0"/>
        <v>0.5</v>
      </c>
      <c r="U27" s="24" t="s">
        <v>255</v>
      </c>
      <c r="V27" s="24" t="s">
        <v>414</v>
      </c>
      <c r="W27" s="70">
        <f>IF(Monitoring_new!W27="","",IF(Monitoring_new!W27=Monitoring_new!$H27,Monitoring_new!$R27,IF(Monitoring_new!W27=Monitoring_new!$J27,Monitoring_new!$S27,IF(Monitoring_new!W27=Monitoring_new!$L27,Monitoring_new!$T27,IF(Monitoring_new!W27=Monitoring_new!$N27,Monitoring_new!$U27,IF(Monitoring_new!W27=Monitoring_new!$P27,Monitoring_new!$V27,"ERROR"))))))</f>
        <v>0</v>
      </c>
      <c r="X27" s="41"/>
      <c r="Y27" s="70">
        <f>IF(Monitoring_new!Y27="","",IF(Monitoring_new!Y27=Monitoring_new!$H27,Monitoring_new!$R27,IF(Monitoring_new!Y27=Monitoring_new!$J27,Monitoring_new!$S27,IF(Monitoring_new!Y27=Monitoring_new!$L27,Monitoring_new!$T27,IF(Monitoring_new!Y27=Monitoring_new!$N27,Monitoring_new!$U27,IF(Monitoring_new!Y27=Monitoring_new!$P27,Monitoring_new!$V27,"ERROR"))))))</f>
        <v>0</v>
      </c>
      <c r="Z27" s="136"/>
      <c r="AA27" s="70">
        <f>IF(Monitoring_new!AA27="","",IF(Monitoring_new!AA27=Monitoring_new!$H27,Monitoring_new!$R27,IF(Monitoring_new!AA27=Monitoring_new!$J27,Monitoring_new!$S27,IF(Monitoring_new!AA27=Monitoring_new!$L27,Monitoring_new!$T27,IF(Monitoring_new!AA27=Monitoring_new!$N27,Monitoring_new!$U27,IF(Monitoring_new!AA27=Monitoring_new!$P27,Monitoring_new!$V27,"ERROR"))))))</f>
        <v>0.5</v>
      </c>
      <c r="AB27" s="67"/>
      <c r="AC27" s="70">
        <f>IF(Monitoring_new!AC27="","",IF(Monitoring_new!AC27=Monitoring_new!$H27,Monitoring_new!$R27,IF(Monitoring_new!AC27=Monitoring_new!$J27,Monitoring_new!$S27,IF(Monitoring_new!AC27=Monitoring_new!$L27,Monitoring_new!$T27,IF(Monitoring_new!AC27=Monitoring_new!$N27,Monitoring_new!$U27,IF(Monitoring_new!AC27=Monitoring_new!$P27,Monitoring_new!$V27,"ERROR"))))))</f>
        <v>0</v>
      </c>
      <c r="AD27" s="75"/>
      <c r="AE27" s="70">
        <f>IF(Monitoring_new!AE27="","",IF(Monitoring_new!AE27=Monitoring_new!$H27,Monitoring_new!$R27,IF(Monitoring_new!AE27=Monitoring_new!$J27,Monitoring_new!$S27,IF(Monitoring_new!AE27=Monitoring_new!$L27,Monitoring_new!$T27,IF(Monitoring_new!AE27=Monitoring_new!$N27,Monitoring_new!$U27,IF(Monitoring_new!AE27=Monitoring_new!$P27,Monitoring_new!$V27,"ERROR"))))))</f>
        <v>0</v>
      </c>
      <c r="AF27" s="75"/>
      <c r="AG27" s="70">
        <f>IF(Monitoring_new!AG27="","",IF(Monitoring_new!AG27=Monitoring_new!$H27,Monitoring_new!$R27,IF(Monitoring_new!AG27=Monitoring_new!$J27,Monitoring_new!$S27,IF(Monitoring_new!AG27=Monitoring_new!$L27,Monitoring_new!$T27,IF(Monitoring_new!AG27=Monitoring_new!$N27,Monitoring_new!$U27,IF(Monitoring_new!AG27=Monitoring_new!$P27,Monitoring_new!$V27,"ERROR"))))))</f>
        <v>0</v>
      </c>
      <c r="AH27" s="75"/>
      <c r="AI27" s="70">
        <f>IF(Monitoring_new!AI27="","",IF(Monitoring_new!AI27=Monitoring_new!$H27,Monitoring_new!$R27,IF(Monitoring_new!AI27=Monitoring_new!$J27,Monitoring_new!$S27,IF(Monitoring_new!AI27=Monitoring_new!$L27,Monitoring_new!$T27,IF(Monitoring_new!AI27=Monitoring_new!$N27,Monitoring_new!$U27,IF(Monitoring_new!AI27=Monitoring_new!$P27,Monitoring_new!$V27,"ERROR"))))))</f>
        <v>0</v>
      </c>
      <c r="AJ27" s="75"/>
      <c r="AK27" s="70">
        <f>IF(Monitoring_new!AK27="","",IF(Monitoring_new!AK27=Monitoring_new!$H27,Monitoring_new!$R27,IF(Monitoring_new!AK27=Monitoring_new!$J27,Monitoring_new!$S27,IF(Monitoring_new!AK27=Monitoring_new!$L27,Monitoring_new!$T27,IF(Monitoring_new!AK27=Monitoring_new!$N27,Monitoring_new!$U27,IF(Monitoring_new!AK27=Monitoring_new!$P27,Monitoring_new!$V27,"ERROR"))))))</f>
        <v>0</v>
      </c>
      <c r="AL27" s="75"/>
      <c r="AM27" s="70">
        <f>IF(Monitoring_new!AM27="","",IF(Monitoring_new!AM27=Monitoring_new!$H27,Monitoring_new!$R27,IF(Monitoring_new!AM27=Monitoring_new!$J27,Monitoring_new!$S27,IF(Monitoring_new!AM27=Monitoring_new!$L27,Monitoring_new!$T27,IF(Monitoring_new!AM27=Monitoring_new!$N27,Monitoring_new!$U27,IF(Monitoring_new!AM27=Monitoring_new!$P27,Monitoring_new!$V27,"ERROR"))))))</f>
        <v>0</v>
      </c>
      <c r="AN27" s="75"/>
      <c r="AO27" s="70">
        <f>IF(Monitoring_new!AO27="","",IF(Monitoring_new!AO27=Monitoring_new!$H27,Monitoring_new!$R27,IF(Monitoring_new!AO27=Monitoring_new!$J27,Monitoring_new!$S27,IF(Monitoring_new!AO27=Monitoring_new!$L27,Monitoring_new!$T27,IF(Monitoring_new!AO27=Monitoring_new!$N27,Monitoring_new!$U27,IF(Monitoring_new!AO27=Monitoring_new!$P27,Monitoring_new!$V27,"ERROR"))))))</f>
        <v>0</v>
      </c>
      <c r="AP27" s="75"/>
      <c r="AQ27" s="70">
        <f>IF(Monitoring_new!AQ27="","",IF(Monitoring_new!AQ27=Monitoring_new!$H27,Monitoring_new!$R27,IF(Monitoring_new!AQ27=Monitoring_new!$J27,Monitoring_new!$S27,IF(Monitoring_new!AQ27=Monitoring_new!$L27,Monitoring_new!$T27,IF(Monitoring_new!AQ27=Monitoring_new!$N27,Monitoring_new!$U27,IF(Monitoring_new!AQ27=Monitoring_new!$P27,Monitoring_new!$V27,"ERROR"))))))</f>
        <v>1</v>
      </c>
      <c r="AR27" s="75"/>
      <c r="AS27" s="70">
        <f>IF(Monitoring_new!AS27="","",IF(Monitoring_new!AS27=Monitoring_new!$H27,Monitoring_new!$R27,IF(Monitoring_new!AS27=Monitoring_new!$J27,Monitoring_new!$S27,IF(Monitoring_new!AS27=Monitoring_new!$L27,Monitoring_new!$T27,IF(Monitoring_new!AS27=Monitoring_new!$N27,Monitoring_new!$U27,IF(Monitoring_new!AS27=Monitoring_new!$P27,Monitoring_new!$V27,"ERROR"))))))</f>
        <v>0</v>
      </c>
      <c r="AT27" s="75"/>
      <c r="AU27" s="70">
        <f>IF(Monitoring_new!AU27="","",IF(Monitoring_new!AU27=Monitoring_new!$H27,Monitoring_new!$R27,IF(Monitoring_new!AU27=Monitoring_new!$J27,Monitoring_new!$S27,IF(Monitoring_new!AU27=Monitoring_new!$L27,Monitoring_new!$T27,IF(Monitoring_new!AU27=Monitoring_new!$N27,Monitoring_new!$U27,IF(Monitoring_new!AU27=Monitoring_new!$P27,Monitoring_new!$V27,"ERROR"))))))</f>
        <v>0</v>
      </c>
      <c r="AV27" s="87"/>
      <c r="AW27" s="70">
        <f>IF(Monitoring_new!AW27="","",IF(Monitoring_new!AW27=Monitoring_new!$H27,Monitoring_new!$R27,IF(Monitoring_new!AW27=Monitoring_new!$J27,Monitoring_new!$S27,IF(Monitoring_new!AW27=Monitoring_new!$L27,Monitoring_new!$T27,IF(Monitoring_new!AW27=Monitoring_new!$N27,Monitoring_new!$U27,IF(Monitoring_new!AW27=Monitoring_new!$P27,Monitoring_new!$V27,"ERROR"))))))</f>
        <v>0</v>
      </c>
      <c r="AX27" s="87"/>
      <c r="AY27" s="70">
        <f>IF(Monitoring_new!AY27="","",IF(Monitoring_new!AY27=Monitoring_new!$H27,Monitoring_new!$R27,IF(Monitoring_new!AY27=Monitoring_new!$J27,Monitoring_new!$S27,IF(Monitoring_new!AY27=Monitoring_new!$L27,Monitoring_new!$T27,IF(Monitoring_new!AY27=Monitoring_new!$N27,Monitoring_new!$U27,IF(Monitoring_new!AY27=Monitoring_new!$P27,Monitoring_new!$V27,"ERROR"))))))</f>
        <v>0</v>
      </c>
      <c r="AZ27" s="75"/>
      <c r="BA27" s="70">
        <f>IF(Monitoring_new!BA27="","",IF(Monitoring_new!BA27=Monitoring_new!$H27,Monitoring_new!$R27,IF(Monitoring_new!BA27=Monitoring_new!$J27,Monitoring_new!$S27,IF(Monitoring_new!BA27=Monitoring_new!$L27,Monitoring_new!$T27,IF(Monitoring_new!BA27=Monitoring_new!$N27,Monitoring_new!$U27,IF(Monitoring_new!BA27=Monitoring_new!$P27,Monitoring_new!$V27,"ERROR"))))))</f>
        <v>0</v>
      </c>
      <c r="BB27" s="75"/>
      <c r="BC27" s="70">
        <f>IF(Monitoring_new!BC27="","",IF(Monitoring_new!BC27=Monitoring_new!$H27,Monitoring_new!$R27,IF(Monitoring_new!BC27=Monitoring_new!$J27,Monitoring_new!$S27,IF(Monitoring_new!BC27=Monitoring_new!$L27,Monitoring_new!$T27,IF(Monitoring_new!BC27=Monitoring_new!$N27,Monitoring_new!$U27,IF(Monitoring_new!BC27=Monitoring_new!$P27,Monitoring_new!$V27,"ERROR"))))))</f>
        <v>0</v>
      </c>
      <c r="BD27" s="75"/>
      <c r="BE27" s="70">
        <f>IF(Monitoring_new!BE27="","",IF(Monitoring_new!BE27=Monitoring_new!$H27,Monitoring_new!$R27,IF(Monitoring_new!BE27=Monitoring_new!$J27,Monitoring_new!$S27,IF(Monitoring_new!BE27=Monitoring_new!$L27,Monitoring_new!$T27,IF(Monitoring_new!BE27=Monitoring_new!$N27,Monitoring_new!$U27,IF(Monitoring_new!BE27=Monitoring_new!$P27,Monitoring_new!$V27,"ERROR"))))))</f>
        <v>0</v>
      </c>
      <c r="BF27" s="75"/>
      <c r="BG27" s="70">
        <f>IF(Monitoring_new!BG27="","",IF(Monitoring_new!BG27=Monitoring_new!$H27,Monitoring_new!$R27,IF(Monitoring_new!BG27=Monitoring_new!$J27,Monitoring_new!$S27,IF(Monitoring_new!BG27=Monitoring_new!$L27,Monitoring_new!$T27,IF(Monitoring_new!BG27=Monitoring_new!$N27,Monitoring_new!$U27,IF(Monitoring_new!BG27=Monitoring_new!$P27,Monitoring_new!$V27,"ERROR"))))))</f>
        <v>0</v>
      </c>
      <c r="BH27" s="75"/>
      <c r="BI27" s="70">
        <f>IF(Monitoring_new!BI27="","",IF(Monitoring_new!BI27=Monitoring_new!$H27,Monitoring_new!$R27,IF(Monitoring_new!BI27=Monitoring_new!$J27,Monitoring_new!$S27,IF(Monitoring_new!BI27=Monitoring_new!$L27,Monitoring_new!$T27,IF(Monitoring_new!BI27=Monitoring_new!$N27,Monitoring_new!$U27,IF(Monitoring_new!BI27=Monitoring_new!$P27,Monitoring_new!$V27,"ERROR"))))))</f>
        <v>1</v>
      </c>
      <c r="BJ27" s="87"/>
      <c r="BK27" s="70">
        <f>IF(Monitoring_new!BK27="","",IF(Monitoring_new!BK27=Monitoring_new!$H27,Monitoring_new!$R27,IF(Monitoring_new!BK27=Monitoring_new!$J27,Monitoring_new!$S27,IF(Monitoring_new!BK27=Monitoring_new!$L27,Monitoring_new!$T27,IF(Monitoring_new!BK27=Monitoring_new!$N27,Monitoring_new!$U27,IF(Monitoring_new!BK27=Monitoring_new!$P27,Monitoring_new!$V27,"ERROR"))))))</f>
        <v>0</v>
      </c>
      <c r="BL27" s="75"/>
      <c r="BM27" s="70">
        <f>IF(Monitoring_new!BM27="","",IF(Monitoring_new!BM27=Monitoring_new!$H27,Monitoring_new!$R27,IF(Monitoring_new!BM27=Monitoring_new!$J27,Monitoring_new!$S27,IF(Monitoring_new!BM27=Monitoring_new!$L27,Monitoring_new!$T27,IF(Monitoring_new!BM27=Monitoring_new!$N27,Monitoring_new!$U27,IF(Monitoring_new!BM27=Monitoring_new!$P27,Monitoring_new!$V27,"ERROR"))))))</f>
        <v>0</v>
      </c>
      <c r="BN27" s="75"/>
      <c r="BO27" s="70">
        <f>IF(Monitoring_new!BO27="","",IF(Monitoring_new!BO27=Monitoring_new!$H27,Monitoring_new!$R27,IF(Monitoring_new!BO27=Monitoring_new!$J27,Monitoring_new!$S27,IF(Monitoring_new!BO27=Monitoring_new!$L27,Monitoring_new!$T27,IF(Monitoring_new!BO27=Monitoring_new!$N27,Monitoring_new!$U27,IF(Monitoring_new!BO27=Monitoring_new!$P27,Monitoring_new!$V27,"ERROR"))))))</f>
        <v>0</v>
      </c>
      <c r="BP27" s="75"/>
      <c r="BQ27" s="70">
        <f>IF(Monitoring_new!BQ27="","",IF(Monitoring_new!BQ27=Monitoring_new!$H27,Monitoring_new!$R27,IF(Monitoring_new!BQ27=Monitoring_new!$J27,Monitoring_new!$S27,IF(Monitoring_new!BQ27=Monitoring_new!$L27,Monitoring_new!$T27,IF(Monitoring_new!BQ27=Monitoring_new!$N27,Monitoring_new!$U27,IF(Monitoring_new!BQ27=Monitoring_new!$P27,Monitoring_new!$V27,"ERROR"))))))</f>
        <v>0</v>
      </c>
      <c r="BR27" s="75"/>
      <c r="BS27" s="70">
        <f>IF(Monitoring_new!BS27="","",IF(Monitoring_new!BS27=Monitoring_new!$H27,Monitoring_new!$R27,IF(Monitoring_new!BS27=Monitoring_new!$J27,Monitoring_new!$S27,IF(Monitoring_new!BS27=Monitoring_new!$L27,Monitoring_new!$T27,IF(Monitoring_new!BS27=Monitoring_new!$N27,Monitoring_new!$U27,IF(Monitoring_new!BS27=Monitoring_new!$P27,Monitoring_new!$V27,"ERROR"))))))</f>
        <v>0</v>
      </c>
      <c r="BT27" s="75"/>
      <c r="BU27" s="70">
        <f>IF(Monitoring_new!BU27="","",IF(Monitoring_new!BU27=Monitoring_new!$H27,Monitoring_new!$R27,IF(Monitoring_new!BU27=Monitoring_new!$J27,Monitoring_new!$S27,IF(Monitoring_new!BU27=Monitoring_new!$L27,Monitoring_new!$T27,IF(Monitoring_new!BU27=Monitoring_new!$N27,Monitoring_new!$U27,IF(Monitoring_new!BU27=Monitoring_new!$P27,Monitoring_new!$V27,"ERROR"))))))</f>
        <v>0</v>
      </c>
      <c r="BV27" s="75"/>
      <c r="BW27" s="70">
        <f>IF(Monitoring_new!BW27="","",IF(Monitoring_new!BW27=Monitoring_new!$H27,Monitoring_new!$R27,IF(Monitoring_new!BW27=Monitoring_new!$J27,Monitoring_new!$S27,IF(Monitoring_new!BW27=Monitoring_new!$L27,Monitoring_new!$T27,IF(Monitoring_new!BW27=Monitoring_new!$N27,Monitoring_new!$U27,IF(Monitoring_new!BW27=Monitoring_new!$P27,Monitoring_new!$V27,"ERROR"))))))</f>
        <v>0</v>
      </c>
      <c r="BX27" s="75"/>
      <c r="BY27" s="70">
        <f>IF(Monitoring_new!BY27="","",IF(Monitoring_new!BY27=Monitoring_new!$H27,Monitoring_new!$R27,IF(Monitoring_new!BY27=Monitoring_new!$J27,Monitoring_new!$S27,IF(Monitoring_new!BY27=Monitoring_new!$L27,Monitoring_new!$T27,IF(Monitoring_new!BY27=Monitoring_new!$N27,Monitoring_new!$U27,IF(Monitoring_new!BY27=Monitoring_new!$P27,Monitoring_new!$V27,"ERROR"))))))</f>
        <v>0</v>
      </c>
      <c r="BZ27" s="75"/>
      <c r="CA27" s="70">
        <f>IF(Monitoring_new!CA27="","",IF(Monitoring_new!CA27=Monitoring_new!$H27,Monitoring_new!$R27,IF(Monitoring_new!CA27=Monitoring_new!$J27,Monitoring_new!$S27,IF(Monitoring_new!CA27=Monitoring_new!$L27,Monitoring_new!$T27,IF(Monitoring_new!CA27=Monitoring_new!$N27,Monitoring_new!$U27,IF(Monitoring_new!CA27=Monitoring_new!$P27,Monitoring_new!$V27,"ERROR"))))))</f>
        <v>0</v>
      </c>
      <c r="CB27" s="75"/>
      <c r="CC27" s="70">
        <f>IF(Monitoring_new!CC27="","",IF(Monitoring_new!CC27=Monitoring_new!$H27,Monitoring_new!$R27,IF(Monitoring_new!CC27=Monitoring_new!$J27,Monitoring_new!$S27,IF(Monitoring_new!CC27=Monitoring_new!$L27,Monitoring_new!$T27,IF(Monitoring_new!CC27=Monitoring_new!$N27,Monitoring_new!$U27,IF(Monitoring_new!CC27=Monitoring_new!$P27,Monitoring_new!$V27,"ERROR"))))))</f>
        <v>0</v>
      </c>
      <c r="CD27" s="41"/>
      <c r="CE27" s="70">
        <f>IF(Monitoring_new!CE27="","",IF(Monitoring_new!CE27=Monitoring_new!$H27,Monitoring_new!$R27,IF(Monitoring_new!CE27=Monitoring_new!$J27,Monitoring_new!$S27,IF(Monitoring_new!CE27=Monitoring_new!$L27,Monitoring_new!$T27,IF(Monitoring_new!CE27=Monitoring_new!$N27,Monitoring_new!$U27,IF(Monitoring_new!CE27=Monitoring_new!$P27,Monitoring_new!$V27,"ERROR"))))))</f>
        <v>0</v>
      </c>
      <c r="CF27" s="44"/>
      <c r="CG27" s="70">
        <f>IF(Monitoring_new!CG27="","",IF(Monitoring_new!CG27=Monitoring_new!$H27,Monitoring_new!$R27,IF(Monitoring_new!CG27=Monitoring_new!$J27,Monitoring_new!$S27,IF(Monitoring_new!CG27=Monitoring_new!$L27,Monitoring_new!$T27,IF(Monitoring_new!CG27=Monitoring_new!$N27,Monitoring_new!$U27,IF(Monitoring_new!CG27=Monitoring_new!$P27,Monitoring_new!$V27,"ERROR"))))))</f>
        <v>0</v>
      </c>
      <c r="CH27" s="75"/>
      <c r="CI27" s="70">
        <f>IF(Monitoring_new!CI27="","",IF(Monitoring_new!CI27=Monitoring_new!$H27,Monitoring_new!$R27,IF(Monitoring_new!CI27=Monitoring_new!$J27,Monitoring_new!$S27,IF(Monitoring_new!CI27=Monitoring_new!$L27,Monitoring_new!$T27,IF(Monitoring_new!CI27=Monitoring_new!$N27,Monitoring_new!$U27,IF(Monitoring_new!CI27=Monitoring_new!$P27,Monitoring_new!$V27,"ERROR"))))))</f>
        <v>0</v>
      </c>
      <c r="CJ27" s="75"/>
      <c r="CK27" s="70">
        <f>IF(Monitoring_new!CK27="","",IF(Monitoring_new!CK27=Monitoring_new!$H27,Monitoring_new!$R27,IF(Monitoring_new!CK27=Monitoring_new!$J27,Monitoring_new!$S27,IF(Monitoring_new!CK27=Monitoring_new!$L27,Monitoring_new!$T27,IF(Monitoring_new!CK27=Monitoring_new!$N27,Monitoring_new!$U27,IF(Monitoring_new!CK27=Monitoring_new!$P27,Monitoring_new!$V27,"ERROR"))))))</f>
        <v>0</v>
      </c>
      <c r="CL27" s="75"/>
      <c r="CM27" s="70">
        <f>IF(Monitoring_new!CM27="","",IF(Monitoring_new!CM27=Monitoring_new!$H27,Monitoring_new!$R27,IF(Monitoring_new!CM27=Monitoring_new!$J27,Monitoring_new!$S27,IF(Monitoring_new!CM27=Monitoring_new!$L27,Monitoring_new!$T27,IF(Monitoring_new!CM27=Monitoring_new!$N27,Monitoring_new!$U27,IF(Monitoring_new!CM27=Monitoring_new!$P27,Monitoring_new!$V27,"ERROR"))))))</f>
        <v>0</v>
      </c>
      <c r="CN27" s="75"/>
      <c r="CO27" s="70">
        <f>IF(Monitoring_new!CO27="","",IF(Monitoring_new!CO27=Monitoring_new!$H27,Monitoring_new!$R27,IF(Monitoring_new!CO27=Monitoring_new!$J27,Monitoring_new!$S27,IF(Monitoring_new!CO27=Monitoring_new!$L27,Monitoring_new!$T27,IF(Monitoring_new!CO27=Monitoring_new!$N27,Monitoring_new!$U27,IF(Monitoring_new!CO27=Monitoring_new!$P27,Monitoring_new!$V27,"ERROR"))))))</f>
        <v>1</v>
      </c>
      <c r="CP27" s="75"/>
      <c r="CQ27" s="70">
        <f>IF(Monitoring_new!CQ27="","",IF(Monitoring_new!CQ27=Monitoring_new!$H27,Monitoring_new!$R27,IF(Monitoring_new!CQ27=Monitoring_new!$J27,Monitoring_new!$S27,IF(Monitoring_new!CQ27=Monitoring_new!$L27,Monitoring_new!$T27,IF(Monitoring_new!CQ27=Monitoring_new!$N27,Monitoring_new!$U27,IF(Monitoring_new!CQ27=Monitoring_new!$P27,Monitoring_new!$V27,"ERROR"))))))</f>
        <v>0</v>
      </c>
      <c r="CR27" s="75"/>
      <c r="CS27" s="70">
        <f>IF(Monitoring_new!CS27="","",IF(Monitoring_new!CS27=Monitoring_new!$H27,Monitoring_new!$R27,IF(Monitoring_new!CS27=Monitoring_new!$J27,Monitoring_new!$S27,IF(Monitoring_new!CS27=Monitoring_new!$L27,Monitoring_new!$T27,IF(Monitoring_new!CS27=Monitoring_new!$N27,Monitoring_new!$U27,IF(Monitoring_new!CS27=Monitoring_new!$P27,Monitoring_new!$V27,"ERROR"))))))</f>
        <v>0</v>
      </c>
      <c r="CT27" s="75"/>
      <c r="CU27" s="70">
        <f>IF(Monitoring_new!CU27="","",IF(Monitoring_new!CU27=Monitoring_new!$H27,Monitoring_new!$R27,IF(Monitoring_new!CU27=Monitoring_new!$J27,Monitoring_new!$S27,IF(Monitoring_new!CU27=Monitoring_new!$L27,Monitoring_new!$T27,IF(Monitoring_new!CU27=Monitoring_new!$N27,Monitoring_new!$U27,IF(Monitoring_new!CU27=Monitoring_new!$P27,Monitoring_new!$V27,"ERROR"))))))</f>
        <v>0</v>
      </c>
      <c r="CV27" s="75"/>
      <c r="CW27" s="70">
        <f>IF(Monitoring_new!CW27="","",IF(Monitoring_new!CW27=Monitoring_new!$H27,Monitoring_new!$R27,IF(Monitoring_new!CW27=Monitoring_new!$J27,Monitoring_new!$S27,IF(Monitoring_new!CW27=Monitoring_new!$L27,Monitoring_new!$T27,IF(Monitoring_new!CW27=Monitoring_new!$N27,Monitoring_new!$U27,IF(Monitoring_new!CW27=Monitoring_new!$P27,Monitoring_new!$V27,"ERROR"))))))</f>
        <v>0</v>
      </c>
      <c r="CX27" s="75"/>
      <c r="CY27" s="70">
        <f>IF(Monitoring_new!CY27="","",IF(Monitoring_new!CY27=Monitoring_new!$H27,Monitoring_new!$R27,IF(Monitoring_new!CY27=Monitoring_new!$J27,Monitoring_new!$S27,IF(Monitoring_new!CY27=Monitoring_new!$L27,Monitoring_new!$T27,IF(Monitoring_new!CY27=Monitoring_new!$N27,Monitoring_new!$U27,IF(Monitoring_new!CY27=Monitoring_new!$P27,Monitoring_new!$V27,"ERROR"))))))</f>
        <v>0</v>
      </c>
      <c r="CZ27" s="75"/>
      <c r="DA27" s="70">
        <f>IF(Monitoring_new!DA27="","",IF(Monitoring_new!DA27=Monitoring_new!$H27,Monitoring_new!$R27,IF(Monitoring_new!DA27=Monitoring_new!$J27,Monitoring_new!$S27,IF(Monitoring_new!DA27=Monitoring_new!$L27,Monitoring_new!$T27,IF(Monitoring_new!DA27=Monitoring_new!$N27,Monitoring_new!$U27,IF(Monitoring_new!DA27=Monitoring_new!$P27,Monitoring_new!$V27,"ERROR"))))))</f>
        <v>0</v>
      </c>
      <c r="DB27" s="75"/>
      <c r="DC27" s="70">
        <f>IF(Monitoring_new!DC27="","",IF(Monitoring_new!DC27=Monitoring_new!$H27,Monitoring_new!$R27,IF(Monitoring_new!DC27=Monitoring_new!$J27,Monitoring_new!$S27,IF(Monitoring_new!DC27=Monitoring_new!$L27,Monitoring_new!$T27,IF(Monitoring_new!DC27=Monitoring_new!$N27,Monitoring_new!$U27,IF(Monitoring_new!DC27=Monitoring_new!$P27,Monitoring_new!$V27,"ERROR"))))))</f>
        <v>0</v>
      </c>
      <c r="DD27" s="75"/>
      <c r="DE27" s="70">
        <f>IF(Monitoring_new!DE27="","",IF(Monitoring_new!DE27=Monitoring_new!$H27,Monitoring_new!$R27,IF(Monitoring_new!DE27=Monitoring_new!$J27,Monitoring_new!$S27,IF(Monitoring_new!DE27=Monitoring_new!$L27,Monitoring_new!$T27,IF(Monitoring_new!DE27=Monitoring_new!$N27,Monitoring_new!$U27,IF(Monitoring_new!DE27=Monitoring_new!$P27,Monitoring_new!$V27,"ERROR"))))))</f>
        <v>0</v>
      </c>
      <c r="DF27" s="75"/>
      <c r="DG27" s="70">
        <f>IF(Monitoring_new!DG27="","",IF(Monitoring_new!DG27=Monitoring_new!$H27,Monitoring_new!$R27,IF(Monitoring_new!DG27=Monitoring_new!$J27,Monitoring_new!$S27,IF(Monitoring_new!DG27=Monitoring_new!$L27,Monitoring_new!$T27,IF(Monitoring_new!DG27=Monitoring_new!$N27,Monitoring_new!$U27,IF(Monitoring_new!DG27=Monitoring_new!$P27,Monitoring_new!$V27,"ERROR"))))))</f>
        <v>0</v>
      </c>
      <c r="DH27" s="75"/>
      <c r="DI27" s="70">
        <f>IF(Monitoring_new!DI27="","",IF(Monitoring_new!DI27=Monitoring_new!$H27,Monitoring_new!$R27,IF(Monitoring_new!DI27=Monitoring_new!$J27,Monitoring_new!$S27,IF(Monitoring_new!DI27=Monitoring_new!$L27,Monitoring_new!$T27,IF(Monitoring_new!DI27=Monitoring_new!$N27,Monitoring_new!$U27,IF(Monitoring_new!DI27=Monitoring_new!$P27,Monitoring_new!$V27,"ERROR"))))))</f>
        <v>0</v>
      </c>
      <c r="DJ27" s="75"/>
      <c r="DK27" s="70">
        <f>IF(Monitoring_new!DK27="","",IF(Monitoring_new!DK27=Monitoring_new!$H27,Monitoring_new!$R27,IF(Monitoring_new!DK27=Monitoring_new!$J27,Monitoring_new!$S27,IF(Monitoring_new!DK27=Monitoring_new!$L27,Monitoring_new!$T27,IF(Monitoring_new!DK27=Monitoring_new!$N27,Monitoring_new!$U27,IF(Monitoring_new!DK27=Monitoring_new!$P27,Monitoring_new!$V27,"ERROR"))))))</f>
        <v>0</v>
      </c>
      <c r="DL27" s="75"/>
      <c r="DM27" s="70">
        <f>IF(Monitoring_new!DM27="","",IF(Monitoring_new!DM27=Monitoring_new!$H27,Monitoring_new!$R27,IF(Monitoring_new!DM27=Monitoring_new!$J27,Monitoring_new!$S27,IF(Monitoring_new!DM27=Monitoring_new!$L27,Monitoring_new!$T27,IF(Monitoring_new!DM27=Monitoring_new!$N27,Monitoring_new!$U27,IF(Monitoring_new!DM27=Monitoring_new!$P27,Monitoring_new!$V27,"ERROR"))))))</f>
        <v>0</v>
      </c>
      <c r="DN27" s="75"/>
      <c r="DO27" s="70">
        <f>IF(Monitoring_new!DO27="","",IF(Monitoring_new!DO27=Monitoring_new!$H27,Monitoring_new!$R27,IF(Monitoring_new!DO27=Monitoring_new!$J27,Monitoring_new!$S27,IF(Monitoring_new!DO27=Monitoring_new!$L27,Monitoring_new!$T27,IF(Monitoring_new!DO27=Monitoring_new!$N27,Monitoring_new!$U27,IF(Monitoring_new!DO27=Monitoring_new!$P27,Monitoring_new!$V27,"ERROR"))))))</f>
        <v>0</v>
      </c>
      <c r="DP27" s="75"/>
      <c r="DQ27" s="70">
        <f>IF(Monitoring_new!DQ27="","",IF(Monitoring_new!DQ27=Monitoring_new!$H27,Monitoring_new!$R27,IF(Monitoring_new!DQ27=Monitoring_new!$J27,Monitoring_new!$S27,IF(Monitoring_new!DQ27=Monitoring_new!$L27,Monitoring_new!$T27,IF(Monitoring_new!DQ27=Monitoring_new!$N27,Monitoring_new!$U27,IF(Monitoring_new!DQ27=Monitoring_new!$P27,Monitoring_new!$V27,"ERROR"))))))</f>
        <v>0</v>
      </c>
      <c r="DR27" s="75"/>
      <c r="DS27" s="70">
        <f>IF(Monitoring_new!DS27="","",IF(Monitoring_new!DS27=Monitoring_new!$H27,Monitoring_new!$R27,IF(Monitoring_new!DS27=Monitoring_new!$J27,Monitoring_new!$S27,IF(Monitoring_new!DS27=Monitoring_new!$L27,Monitoring_new!$T27,IF(Monitoring_new!DS27=Monitoring_new!$N27,Monitoring_new!$U27,IF(Monitoring_new!DS27=Monitoring_new!$P27,Monitoring_new!$V27,"ERROR"))))))</f>
        <v>0</v>
      </c>
      <c r="DT27" s="75"/>
      <c r="DU27" s="70">
        <f>IF(Monitoring_new!DU27="","",IF(Monitoring_new!DU27=Monitoring_new!$H27,Monitoring_new!$R27,IF(Monitoring_new!DU27=Monitoring_new!$J27,Monitoring_new!$S27,IF(Monitoring_new!DU27=Monitoring_new!$L27,Monitoring_new!$T27,IF(Monitoring_new!DU27=Monitoring_new!$N27,Monitoring_new!$U27,IF(Monitoring_new!DU27=Monitoring_new!$P27,Monitoring_new!$V27,"ERROR"))))))</f>
        <v>1</v>
      </c>
      <c r="DV27" s="75"/>
      <c r="DW27" s="70">
        <f>IF(Monitoring_new!DW27="","",IF(Monitoring_new!DW27=Monitoring_new!$H27,Monitoring_new!$R27,IF(Monitoring_new!DW27=Monitoring_new!$J27,Monitoring_new!$S27,IF(Monitoring_new!DW27=Monitoring_new!$L27,Monitoring_new!$T27,IF(Monitoring_new!DW27=Monitoring_new!$N27,Monitoring_new!$U27,IF(Monitoring_new!DW27=Monitoring_new!$P27,Monitoring_new!$V27,"ERROR"))))))</f>
        <v>1</v>
      </c>
      <c r="DX27" s="75"/>
      <c r="DY27" s="70">
        <f>IF(Monitoring_new!DY27="","",IF(Monitoring_new!DY27=Monitoring_new!$H27,Monitoring_new!$R27,IF(Monitoring_new!DY27=Monitoring_new!$J27,Monitoring_new!$S27,IF(Monitoring_new!DY27=Monitoring_new!$L27,Monitoring_new!$T27,IF(Monitoring_new!DY27=Monitoring_new!$N27,Monitoring_new!$U27,IF(Monitoring_new!DY27=Monitoring_new!$P27,Monitoring_new!$V27,"ERROR"))))))</f>
        <v>0</v>
      </c>
      <c r="DZ27" s="75"/>
      <c r="EA27" s="70">
        <f>IF(Monitoring_new!EA27="","",IF(Monitoring_new!EA27=Monitoring_new!$H27,Monitoring_new!$R27,IF(Monitoring_new!EA27=Monitoring_new!$J27,Monitoring_new!$S27,IF(Monitoring_new!EA27=Monitoring_new!$L27,Monitoring_new!$T27,IF(Monitoring_new!EA27=Monitoring_new!$N27,Monitoring_new!$U27,IF(Monitoring_new!EA27=Monitoring_new!$P27,Monitoring_new!$V27,"ERROR"))))))</f>
        <v>1</v>
      </c>
      <c r="EB27" s="75"/>
      <c r="EC27" s="70">
        <f>IF(Monitoring_new!EC27="","",IF(Monitoring_new!EC27=Monitoring_new!$H27,Monitoring_new!$R27,IF(Monitoring_new!EC27=Monitoring_new!$J27,Monitoring_new!$S27,IF(Monitoring_new!EC27=Monitoring_new!$L27,Monitoring_new!$T27,IF(Monitoring_new!EC27=Monitoring_new!$N27,Monitoring_new!$U27,IF(Monitoring_new!EC27=Monitoring_new!$P27,Monitoring_new!$V27,"ERROR"))))))</f>
        <v>0</v>
      </c>
      <c r="ED27" s="75"/>
      <c r="EE27" s="70">
        <f>IF(Monitoring_new!EE27="","",IF(Monitoring_new!EE27=Monitoring_new!$H27,Monitoring_new!$R27,IF(Monitoring_new!EE27=Monitoring_new!$J27,Monitoring_new!$S27,IF(Monitoring_new!EE27=Monitoring_new!$L27,Monitoring_new!$T27,IF(Monitoring_new!EE27=Monitoring_new!$N27,Monitoring_new!$U27,IF(Monitoring_new!EE27=Monitoring_new!$P27,Monitoring_new!$V27,"ERROR"))))))</f>
        <v>0</v>
      </c>
      <c r="EF27" s="75"/>
      <c r="EG27" s="70">
        <f>IF(Monitoring_new!EG27="","",IF(Monitoring_new!EG27=Monitoring_new!$H27,Monitoring_new!$R27,IF(Monitoring_new!EG27=Monitoring_new!$J27,Monitoring_new!$S27,IF(Monitoring_new!EG27=Monitoring_new!$L27,Monitoring_new!$T27,IF(Monitoring_new!EG27=Monitoring_new!$N27,Monitoring_new!$U27,IF(Monitoring_new!EG27=Monitoring_new!$P27,Monitoring_new!$V27,"ERROR"))))))</f>
        <v>1</v>
      </c>
      <c r="EH27" s="75"/>
      <c r="EI27" s="70">
        <f>IF(Monitoring_new!EI27="","",IF(Monitoring_new!EI27=Monitoring_new!$H27,Monitoring_new!$R27,IF(Monitoring_new!EI27=Monitoring_new!$J27,Monitoring_new!$S27,IF(Monitoring_new!EI27=Monitoring_new!$L27,Monitoring_new!$T27,IF(Monitoring_new!EI27=Monitoring_new!$N27,Monitoring_new!$U27,IF(Monitoring_new!EI27=Monitoring_new!$P27,Monitoring_new!$V27,"ERROR"))))))</f>
        <v>0</v>
      </c>
      <c r="EJ27" s="75"/>
      <c r="EK27" s="70">
        <f>IF(Monitoring_new!EK27="","",IF(Monitoring_new!EK27=Monitoring_new!$H27,Monitoring_new!$R27,IF(Monitoring_new!EK27=Monitoring_new!$J27,Monitoring_new!$S27,IF(Monitoring_new!EK27=Monitoring_new!$L27,Monitoring_new!$T27,IF(Monitoring_new!EK27=Monitoring_new!$N27,Monitoring_new!$U27,IF(Monitoring_new!EK27=Monitoring_new!$P27,Monitoring_new!$V27,"ERROR"))))))</f>
        <v>0</v>
      </c>
      <c r="EL27" s="75"/>
      <c r="EM27" s="70">
        <f>IF(Monitoring_new!EM27="","",IF(Monitoring_new!EM27=Monitoring_new!$H27,Monitoring_new!$R27,IF(Monitoring_new!EM27=Monitoring_new!$J27,Monitoring_new!$S27,IF(Monitoring_new!EM27=Monitoring_new!$L27,Monitoring_new!$T27,IF(Monitoring_new!EM27=Monitoring_new!$N27,Monitoring_new!$U27,IF(Monitoring_new!EM27=Monitoring_new!$P27,Monitoring_new!$V27,"ERROR"))))))</f>
        <v>0</v>
      </c>
      <c r="EN27" s="75"/>
      <c r="EO27" s="70">
        <f>IF(Monitoring_new!EO27="","",IF(Monitoring_new!EO27=Monitoring_new!$H27,Monitoring_new!$R27,IF(Monitoring_new!EO27=Monitoring_new!$J27,Monitoring_new!$S27,IF(Monitoring_new!EO27=Monitoring_new!$L27,Monitoring_new!$T27,IF(Monitoring_new!EO27=Monitoring_new!$N27,Monitoring_new!$U27,IF(Monitoring_new!EO27=Monitoring_new!$P27,Monitoring_new!$V27,"ERROR"))))))</f>
        <v>0</v>
      </c>
      <c r="EP27" s="75"/>
      <c r="EQ27" s="70">
        <f>IF(Monitoring_new!EQ27="","",IF(Monitoring_new!EQ27=Monitoring_new!$H27,Monitoring_new!$R27,IF(Monitoring_new!EQ27=Monitoring_new!$J27,Monitoring_new!$S27,IF(Monitoring_new!EQ27=Monitoring_new!$L27,Monitoring_new!$T27,IF(Monitoring_new!EQ27=Monitoring_new!$N27,Monitoring_new!$U27,IF(Monitoring_new!EQ27=Monitoring_new!$P27,Monitoring_new!$V27,"ERROR"))))))</f>
        <v>0</v>
      </c>
      <c r="ER27" s="75"/>
      <c r="ES27" s="70">
        <f>IF(Monitoring_new!ES27="","",IF(Monitoring_new!ES27=Monitoring_new!$H27,Monitoring_new!$R27,IF(Monitoring_new!ES27=Monitoring_new!$J27,Monitoring_new!$S27,IF(Monitoring_new!ES27=Monitoring_new!$L27,Monitoring_new!$T27,IF(Monitoring_new!ES27=Monitoring_new!$N27,Monitoring_new!$U27,IF(Monitoring_new!ES27=Monitoring_new!$P27,Monitoring_new!$V27,"ERROR"))))))</f>
        <v>0</v>
      </c>
      <c r="ET27" s="75"/>
      <c r="EU27" s="70">
        <f>IF(Monitoring_new!EU27="","",IF(Monitoring_new!EU27=Monitoring_new!$H27,Monitoring_new!$R27,IF(Monitoring_new!EU27=Monitoring_new!$J27,Monitoring_new!$S27,IF(Monitoring_new!EU27=Monitoring_new!$L27,Monitoring_new!$T27,IF(Monitoring_new!EU27=Monitoring_new!$N27,Monitoring_new!$U27,IF(Monitoring_new!EU27=Monitoring_new!$P27,Monitoring_new!$V27,"ERROR"))))))</f>
        <v>0</v>
      </c>
      <c r="EV27" s="75"/>
      <c r="EW27" s="70">
        <f>IF(Monitoring_new!EW27="","",IF(Monitoring_new!EW27=Monitoring_new!$H27,Monitoring_new!$R27,IF(Monitoring_new!EW27=Monitoring_new!$J27,Monitoring_new!$S27,IF(Monitoring_new!EW27=Monitoring_new!$L27,Monitoring_new!$T27,IF(Monitoring_new!EW27=Monitoring_new!$N27,Monitoring_new!$U27,IF(Monitoring_new!EW27=Monitoring_new!$P27,Monitoring_new!$V27,"ERROR"))))))</f>
        <v>0</v>
      </c>
      <c r="EX27" s="75"/>
      <c r="EY27" s="70">
        <f>IF(Monitoring_new!EY27="","",IF(Monitoring_new!EY27=Monitoring_new!$H27,Monitoring_new!$R27,IF(Monitoring_new!EY27=Monitoring_new!$J27,Monitoring_new!$S27,IF(Monitoring_new!EY27=Monitoring_new!$L27,Monitoring_new!$T27,IF(Monitoring_new!EY27=Monitoring_new!$N27,Monitoring_new!$U27,IF(Monitoring_new!EY27=Monitoring_new!$P27,Monitoring_new!$V27,"ERROR"))))))</f>
        <v>0</v>
      </c>
      <c r="EZ27" s="75"/>
      <c r="FA27" s="75"/>
      <c r="FB27" s="70" t="str">
        <f>IF(Monitoring_new!FB27="","",IF(Monitoring_new!FB27=Monitoring_new!$H27,Monitoring_new!$R27,IF(Monitoring_new!FB27=Monitoring_new!$J27,Monitoring_new!$S27,IF(Monitoring_new!FB27=Monitoring_new!$L27,Monitoring_new!$T27,IF(Monitoring_new!FB27=Monitoring_new!$N27,Monitoring_new!$U27,IF(Monitoring_new!FB27=Monitoring_new!$P27,Monitoring_new!$V27,"ERROR"))))))</f>
        <v/>
      </c>
      <c r="FC27" s="75"/>
      <c r="FD27" s="70" t="str">
        <f>IF(Monitoring_new!FD27="","",IF(Monitoring_new!FD27=Monitoring_new!$H27,Monitoring_new!$R27,IF(Monitoring_new!FD27=Monitoring_new!$J27,Monitoring_new!$S27,IF(Monitoring_new!FD27=Monitoring_new!$L27,Monitoring_new!$T27,IF(Monitoring_new!FD27=Monitoring_new!$N27,Monitoring_new!$U27,IF(Monitoring_new!FD27=Monitoring_new!$P27,Monitoring_new!$V27,"ERROR"))))))</f>
        <v/>
      </c>
      <c r="FE27" s="75"/>
      <c r="FF27" s="70" t="str">
        <f>IF(Monitoring_new!FF27="","",IF(Monitoring_new!FF27=Monitoring_new!$H27,Monitoring_new!$R27,IF(Monitoring_new!FF27=Monitoring_new!$J27,Monitoring_new!$S27,IF(Monitoring_new!FF27=Monitoring_new!$L27,Monitoring_new!$T27,IF(Monitoring_new!FF27=Monitoring_new!$N27,Monitoring_new!$U27,IF(Monitoring_new!FF27=Monitoring_new!$P27,Monitoring_new!$V27,"ERROR"))))))</f>
        <v/>
      </c>
      <c r="FG27" s="75"/>
    </row>
    <row r="28" spans="1:163" ht="50.1" customHeight="1" x14ac:dyDescent="0.3">
      <c r="A28" s="23" t="s">
        <v>52</v>
      </c>
      <c r="B28" s="26" t="s">
        <v>528</v>
      </c>
      <c r="C28" s="157" t="str">
        <f>VLOOKUP(A28,Quest_eng_2018!A:C,3,FALSE)</f>
        <v>Does the enterprise have and made public any limits/ceilings regarding the remuneration of Administrator/Manager?</v>
      </c>
      <c r="D28" s="157" t="s">
        <v>321</v>
      </c>
      <c r="E28" s="24" t="s">
        <v>146</v>
      </c>
      <c r="F28" s="24" t="s">
        <v>147</v>
      </c>
      <c r="G28" s="25">
        <v>1</v>
      </c>
      <c r="H28" s="24" t="s">
        <v>21</v>
      </c>
      <c r="I28" s="24" t="s">
        <v>22</v>
      </c>
      <c r="J28" s="24" t="s">
        <v>23</v>
      </c>
      <c r="K28" s="24" t="s">
        <v>24</v>
      </c>
      <c r="L28" s="24" t="s">
        <v>187</v>
      </c>
      <c r="M28" s="24" t="s">
        <v>188</v>
      </c>
      <c r="N28" s="24" t="s">
        <v>255</v>
      </c>
      <c r="O28" s="24" t="s">
        <v>255</v>
      </c>
      <c r="P28" s="24" t="s">
        <v>25</v>
      </c>
      <c r="Q28" s="24" t="s">
        <v>26</v>
      </c>
      <c r="R28" s="25">
        <v>1</v>
      </c>
      <c r="S28" s="24">
        <v>0</v>
      </c>
      <c r="T28" s="25">
        <f t="shared" si="0"/>
        <v>0.5</v>
      </c>
      <c r="U28" s="24" t="s">
        <v>255</v>
      </c>
      <c r="V28" s="24">
        <v>0.5</v>
      </c>
      <c r="W28" s="70">
        <f>IF(Monitoring_new!W28="","",IF(Monitoring_new!W28=Monitoring_new!$H28,Monitoring_new!$R28,IF(Monitoring_new!W28=Monitoring_new!$J28,Monitoring_new!$S28,IF(Monitoring_new!W28=Monitoring_new!$L28,Monitoring_new!$T28,IF(Monitoring_new!W28=Monitoring_new!$N28,Monitoring_new!$U28,IF(Monitoring_new!W28=Monitoring_new!$P28,Monitoring_new!$V28,"ERROR"))))))</f>
        <v>0</v>
      </c>
      <c r="X28" s="42"/>
      <c r="Y28" s="70">
        <f>IF(Monitoring_new!Y28="","",IF(Monitoring_new!Y28=Monitoring_new!$H28,Monitoring_new!$R28,IF(Monitoring_new!Y28=Monitoring_new!$J28,Monitoring_new!$S28,IF(Monitoring_new!Y28=Monitoring_new!$L28,Monitoring_new!$T28,IF(Monitoring_new!Y28=Monitoring_new!$N28,Monitoring_new!$U28,IF(Monitoring_new!Y28=Monitoring_new!$P28,Monitoring_new!$V28,"ERROR"))))))</f>
        <v>0</v>
      </c>
      <c r="Z28" s="42"/>
      <c r="AA28" s="70">
        <f>IF(Monitoring_new!AA28="","",IF(Monitoring_new!AA28=Monitoring_new!$H28,Monitoring_new!$R28,IF(Monitoring_new!AA28=Monitoring_new!$J28,Monitoring_new!$S28,IF(Monitoring_new!AA28=Monitoring_new!$L28,Monitoring_new!$T28,IF(Monitoring_new!AA28=Monitoring_new!$N28,Monitoring_new!$U28,IF(Monitoring_new!AA28=Monitoring_new!$P28,Monitoring_new!$V28,"ERROR"))))))</f>
        <v>0</v>
      </c>
      <c r="AB28" s="67"/>
      <c r="AC28" s="70">
        <f>IF(Monitoring_new!AC28="","",IF(Monitoring_new!AC28=Monitoring_new!$H28,Monitoring_new!$R28,IF(Monitoring_new!AC28=Monitoring_new!$J28,Monitoring_new!$S28,IF(Monitoring_new!AC28=Monitoring_new!$L28,Monitoring_new!$T28,IF(Monitoring_new!AC28=Monitoring_new!$N28,Monitoring_new!$U28,IF(Monitoring_new!AC28=Monitoring_new!$P28,Monitoring_new!$V28,"ERROR"))))))</f>
        <v>0</v>
      </c>
      <c r="AD28" s="75"/>
      <c r="AE28" s="70">
        <f>IF(Monitoring_new!AE28="","",IF(Monitoring_new!AE28=Monitoring_new!$H28,Monitoring_new!$R28,IF(Monitoring_new!AE28=Monitoring_new!$J28,Monitoring_new!$S28,IF(Monitoring_new!AE28=Monitoring_new!$L28,Monitoring_new!$T28,IF(Monitoring_new!AE28=Monitoring_new!$N28,Monitoring_new!$U28,IF(Monitoring_new!AE28=Monitoring_new!$P28,Monitoring_new!$V28,"ERROR"))))))</f>
        <v>0</v>
      </c>
      <c r="AF28" s="75"/>
      <c r="AG28" s="70">
        <f>IF(Monitoring_new!AG28="","",IF(Monitoring_new!AG28=Monitoring_new!$H28,Monitoring_new!$R28,IF(Monitoring_new!AG28=Monitoring_new!$J28,Monitoring_new!$S28,IF(Monitoring_new!AG28=Monitoring_new!$L28,Monitoring_new!$T28,IF(Monitoring_new!AG28=Monitoring_new!$N28,Monitoring_new!$U28,IF(Monitoring_new!AG28=Monitoring_new!$P28,Monitoring_new!$V28,"ERROR"))))))</f>
        <v>0</v>
      </c>
      <c r="AH28" s="75"/>
      <c r="AI28" s="70">
        <f>IF(Monitoring_new!AI28="","",IF(Monitoring_new!AI28=Monitoring_new!$H28,Monitoring_new!$R28,IF(Monitoring_new!AI28=Monitoring_new!$J28,Monitoring_new!$S28,IF(Monitoring_new!AI28=Monitoring_new!$L28,Monitoring_new!$T28,IF(Monitoring_new!AI28=Monitoring_new!$N28,Monitoring_new!$U28,IF(Monitoring_new!AI28=Monitoring_new!$P28,Monitoring_new!$V28,"ERROR"))))))</f>
        <v>0</v>
      </c>
      <c r="AJ28" s="75"/>
      <c r="AK28" s="70">
        <f>IF(Monitoring_new!AK28="","",IF(Monitoring_new!AK28=Monitoring_new!$H28,Monitoring_new!$R28,IF(Monitoring_new!AK28=Monitoring_new!$J28,Monitoring_new!$S28,IF(Monitoring_new!AK28=Monitoring_new!$L28,Monitoring_new!$T28,IF(Monitoring_new!AK28=Monitoring_new!$N28,Monitoring_new!$U28,IF(Monitoring_new!AK28=Monitoring_new!$P28,Monitoring_new!$V28,"ERROR"))))))</f>
        <v>0</v>
      </c>
      <c r="AL28" s="75"/>
      <c r="AM28" s="70">
        <f>IF(Monitoring_new!AM28="","",IF(Monitoring_new!AM28=Monitoring_new!$H28,Monitoring_new!$R28,IF(Monitoring_new!AM28=Monitoring_new!$J28,Monitoring_new!$S28,IF(Monitoring_new!AM28=Monitoring_new!$L28,Monitoring_new!$T28,IF(Monitoring_new!AM28=Monitoring_new!$N28,Monitoring_new!$U28,IF(Monitoring_new!AM28=Monitoring_new!$P28,Monitoring_new!$V28,"ERROR"))))))</f>
        <v>0</v>
      </c>
      <c r="AN28" s="75"/>
      <c r="AO28" s="70">
        <f>IF(Monitoring_new!AO28="","",IF(Monitoring_new!AO28=Monitoring_new!$H28,Monitoring_new!$R28,IF(Monitoring_new!AO28=Monitoring_new!$J28,Monitoring_new!$S28,IF(Monitoring_new!AO28=Monitoring_new!$L28,Monitoring_new!$T28,IF(Monitoring_new!AO28=Monitoring_new!$N28,Monitoring_new!$U28,IF(Monitoring_new!AO28=Monitoring_new!$P28,Monitoring_new!$V28,"ERROR"))))))</f>
        <v>0</v>
      </c>
      <c r="AP28" s="75"/>
      <c r="AQ28" s="70">
        <f>IF(Monitoring_new!AQ28="","",IF(Monitoring_new!AQ28=Monitoring_new!$H28,Monitoring_new!$R28,IF(Monitoring_new!AQ28=Monitoring_new!$J28,Monitoring_new!$S28,IF(Monitoring_new!AQ28=Monitoring_new!$L28,Monitoring_new!$T28,IF(Monitoring_new!AQ28=Monitoring_new!$N28,Monitoring_new!$U28,IF(Monitoring_new!AQ28=Monitoring_new!$P28,Monitoring_new!$V28,"ERROR"))))))</f>
        <v>0</v>
      </c>
      <c r="AR28" s="75"/>
      <c r="AS28" s="70">
        <f>IF(Monitoring_new!AS28="","",IF(Monitoring_new!AS28=Monitoring_new!$H28,Monitoring_new!$R28,IF(Monitoring_new!AS28=Monitoring_new!$J28,Monitoring_new!$S28,IF(Monitoring_new!AS28=Monitoring_new!$L28,Monitoring_new!$T28,IF(Monitoring_new!AS28=Monitoring_new!$N28,Monitoring_new!$U28,IF(Monitoring_new!AS28=Monitoring_new!$P28,Monitoring_new!$V28,"ERROR"))))))</f>
        <v>0</v>
      </c>
      <c r="AT28" s="75"/>
      <c r="AU28" s="70">
        <f>IF(Monitoring_new!AU28="","",IF(Monitoring_new!AU28=Monitoring_new!$H28,Monitoring_new!$R28,IF(Monitoring_new!AU28=Monitoring_new!$J28,Monitoring_new!$S28,IF(Monitoring_new!AU28=Monitoring_new!$L28,Monitoring_new!$T28,IF(Monitoring_new!AU28=Monitoring_new!$N28,Monitoring_new!$U28,IF(Monitoring_new!AU28=Monitoring_new!$P28,Monitoring_new!$V28,"ERROR"))))))</f>
        <v>0</v>
      </c>
      <c r="AV28" s="75"/>
      <c r="AW28" s="70">
        <f>IF(Monitoring_new!AW28="","",IF(Monitoring_new!AW28=Monitoring_new!$H28,Monitoring_new!$R28,IF(Monitoring_new!AW28=Monitoring_new!$J28,Monitoring_new!$S28,IF(Monitoring_new!AW28=Monitoring_new!$L28,Monitoring_new!$T28,IF(Monitoring_new!AW28=Monitoring_new!$N28,Monitoring_new!$U28,IF(Monitoring_new!AW28=Monitoring_new!$P28,Monitoring_new!$V28,"ERROR"))))))</f>
        <v>0</v>
      </c>
      <c r="AX28" s="75"/>
      <c r="AY28" s="70">
        <f>IF(Monitoring_new!AY28="","",IF(Monitoring_new!AY28=Monitoring_new!$H28,Monitoring_new!$R28,IF(Monitoring_new!AY28=Monitoring_new!$J28,Monitoring_new!$S28,IF(Monitoring_new!AY28=Monitoring_new!$L28,Monitoring_new!$T28,IF(Monitoring_new!AY28=Monitoring_new!$N28,Monitoring_new!$U28,IF(Monitoring_new!AY28=Monitoring_new!$P28,Monitoring_new!$V28,"ERROR"))))))</f>
        <v>0</v>
      </c>
      <c r="AZ28" s="75"/>
      <c r="BA28" s="70">
        <f>IF(Monitoring_new!BA28="","",IF(Monitoring_new!BA28=Monitoring_new!$H28,Monitoring_new!$R28,IF(Monitoring_new!BA28=Monitoring_new!$J28,Monitoring_new!$S28,IF(Monitoring_new!BA28=Monitoring_new!$L28,Monitoring_new!$T28,IF(Monitoring_new!BA28=Monitoring_new!$N28,Monitoring_new!$U28,IF(Monitoring_new!BA28=Monitoring_new!$P28,Monitoring_new!$V28,"ERROR"))))))</f>
        <v>0</v>
      </c>
      <c r="BB28" s="75"/>
      <c r="BC28" s="70">
        <f>IF(Monitoring_new!BC28="","",IF(Monitoring_new!BC28=Monitoring_new!$H28,Monitoring_new!$R28,IF(Monitoring_new!BC28=Monitoring_new!$J28,Monitoring_new!$S28,IF(Monitoring_new!BC28=Monitoring_new!$L28,Monitoring_new!$T28,IF(Monitoring_new!BC28=Monitoring_new!$N28,Monitoring_new!$U28,IF(Monitoring_new!BC28=Monitoring_new!$P28,Monitoring_new!$V28,"ERROR"))))))</f>
        <v>0</v>
      </c>
      <c r="BD28" s="75"/>
      <c r="BE28" s="70">
        <f>IF(Monitoring_new!BE28="","",IF(Monitoring_new!BE28=Monitoring_new!$H28,Monitoring_new!$R28,IF(Monitoring_new!BE28=Monitoring_new!$J28,Monitoring_new!$S28,IF(Monitoring_new!BE28=Monitoring_new!$L28,Monitoring_new!$T28,IF(Monitoring_new!BE28=Monitoring_new!$N28,Monitoring_new!$U28,IF(Monitoring_new!BE28=Monitoring_new!$P28,Monitoring_new!$V28,"ERROR"))))))</f>
        <v>0</v>
      </c>
      <c r="BF28" s="75"/>
      <c r="BG28" s="70">
        <f>IF(Monitoring_new!BG28="","",IF(Monitoring_new!BG28=Monitoring_new!$H28,Monitoring_new!$R28,IF(Monitoring_new!BG28=Monitoring_new!$J28,Monitoring_new!$S28,IF(Monitoring_new!BG28=Monitoring_new!$L28,Monitoring_new!$T28,IF(Monitoring_new!BG28=Monitoring_new!$N28,Monitoring_new!$U28,IF(Monitoring_new!BG28=Monitoring_new!$P28,Monitoring_new!$V28,"ERROR"))))))</f>
        <v>0</v>
      </c>
      <c r="BH28" s="75"/>
      <c r="BI28" s="70">
        <f>IF(Monitoring_new!BI28="","",IF(Monitoring_new!BI28=Monitoring_new!$H28,Monitoring_new!$R28,IF(Monitoring_new!BI28=Monitoring_new!$J28,Monitoring_new!$S28,IF(Monitoring_new!BI28=Monitoring_new!$L28,Monitoring_new!$T28,IF(Monitoring_new!BI28=Monitoring_new!$N28,Monitoring_new!$U28,IF(Monitoring_new!BI28=Monitoring_new!$P28,Monitoring_new!$V28,"ERROR"))))))</f>
        <v>0</v>
      </c>
      <c r="BJ28" s="75"/>
      <c r="BK28" s="70">
        <f>IF(Monitoring_new!BK28="","",IF(Monitoring_new!BK28=Monitoring_new!$H28,Monitoring_new!$R28,IF(Monitoring_new!BK28=Monitoring_new!$J28,Monitoring_new!$S28,IF(Monitoring_new!BK28=Monitoring_new!$L28,Monitoring_new!$T28,IF(Monitoring_new!BK28=Monitoring_new!$N28,Monitoring_new!$U28,IF(Monitoring_new!BK28=Monitoring_new!$P28,Monitoring_new!$V28,"ERROR"))))))</f>
        <v>0</v>
      </c>
      <c r="BL28" s="87"/>
      <c r="BM28" s="70">
        <f>IF(Monitoring_new!BM28="","",IF(Monitoring_new!BM28=Monitoring_new!$H28,Monitoring_new!$R28,IF(Monitoring_new!BM28=Monitoring_new!$J28,Monitoring_new!$S28,IF(Monitoring_new!BM28=Monitoring_new!$L28,Monitoring_new!$T28,IF(Monitoring_new!BM28=Monitoring_new!$N28,Monitoring_new!$U28,IF(Monitoring_new!BM28=Monitoring_new!$P28,Monitoring_new!$V28,"ERROR"))))))</f>
        <v>0</v>
      </c>
      <c r="BN28" s="75"/>
      <c r="BO28" s="70">
        <f>IF(Monitoring_new!BO28="","",IF(Monitoring_new!BO28=Monitoring_new!$H28,Monitoring_new!$R28,IF(Monitoring_new!BO28=Monitoring_new!$J28,Monitoring_new!$S28,IF(Monitoring_new!BO28=Monitoring_new!$L28,Monitoring_new!$T28,IF(Monitoring_new!BO28=Monitoring_new!$N28,Monitoring_new!$U28,IF(Monitoring_new!BO28=Monitoring_new!$P28,Monitoring_new!$V28,"ERROR"))))))</f>
        <v>0</v>
      </c>
      <c r="BP28" s="75"/>
      <c r="BQ28" s="70">
        <f>IF(Monitoring_new!BQ28="","",IF(Monitoring_new!BQ28=Monitoring_new!$H28,Monitoring_new!$R28,IF(Monitoring_new!BQ28=Monitoring_new!$J28,Monitoring_new!$S28,IF(Monitoring_new!BQ28=Monitoring_new!$L28,Monitoring_new!$T28,IF(Monitoring_new!BQ28=Monitoring_new!$N28,Monitoring_new!$U28,IF(Monitoring_new!BQ28=Monitoring_new!$P28,Monitoring_new!$V28,"ERROR"))))))</f>
        <v>0</v>
      </c>
      <c r="BR28" s="75"/>
      <c r="BS28" s="70">
        <f>IF(Monitoring_new!BS28="","",IF(Monitoring_new!BS28=Monitoring_new!$H28,Monitoring_new!$R28,IF(Monitoring_new!BS28=Monitoring_new!$J28,Monitoring_new!$S28,IF(Monitoring_new!BS28=Monitoring_new!$L28,Monitoring_new!$T28,IF(Monitoring_new!BS28=Monitoring_new!$N28,Monitoring_new!$U28,IF(Monitoring_new!BS28=Monitoring_new!$P28,Monitoring_new!$V28,"ERROR"))))))</f>
        <v>0</v>
      </c>
      <c r="BT28" s="75"/>
      <c r="BU28" s="70">
        <f>IF(Monitoring_new!BU28="","",IF(Monitoring_new!BU28=Monitoring_new!$H28,Monitoring_new!$R28,IF(Monitoring_new!BU28=Monitoring_new!$J28,Monitoring_new!$S28,IF(Monitoring_new!BU28=Monitoring_new!$L28,Monitoring_new!$T28,IF(Monitoring_new!BU28=Monitoring_new!$N28,Monitoring_new!$U28,IF(Monitoring_new!BU28=Monitoring_new!$P28,Monitoring_new!$V28,"ERROR"))))))</f>
        <v>0</v>
      </c>
      <c r="BV28" s="75"/>
      <c r="BW28" s="70">
        <f>IF(Monitoring_new!BW28="","",IF(Monitoring_new!BW28=Monitoring_new!$H28,Monitoring_new!$R28,IF(Monitoring_new!BW28=Monitoring_new!$J28,Monitoring_new!$S28,IF(Monitoring_new!BW28=Monitoring_new!$L28,Monitoring_new!$T28,IF(Monitoring_new!BW28=Monitoring_new!$N28,Monitoring_new!$U28,IF(Monitoring_new!BW28=Monitoring_new!$P28,Monitoring_new!$V28,"ERROR"))))))</f>
        <v>0</v>
      </c>
      <c r="BX28" s="75"/>
      <c r="BY28" s="70">
        <f>IF(Monitoring_new!BY28="","",IF(Monitoring_new!BY28=Monitoring_new!$H28,Monitoring_new!$R28,IF(Monitoring_new!BY28=Monitoring_new!$J28,Monitoring_new!$S28,IF(Monitoring_new!BY28=Monitoring_new!$L28,Monitoring_new!$T28,IF(Monitoring_new!BY28=Monitoring_new!$N28,Monitoring_new!$U28,IF(Monitoring_new!BY28=Monitoring_new!$P28,Monitoring_new!$V28,"ERROR"))))))</f>
        <v>0</v>
      </c>
      <c r="BZ28" s="75"/>
      <c r="CA28" s="70">
        <f>IF(Monitoring_new!CA28="","",IF(Monitoring_new!CA28=Monitoring_new!$H28,Monitoring_new!$R28,IF(Monitoring_new!CA28=Monitoring_new!$J28,Monitoring_new!$S28,IF(Monitoring_new!CA28=Monitoring_new!$L28,Monitoring_new!$T28,IF(Monitoring_new!CA28=Monitoring_new!$N28,Monitoring_new!$U28,IF(Monitoring_new!CA28=Monitoring_new!$P28,Monitoring_new!$V28,"ERROR"))))))</f>
        <v>0</v>
      </c>
      <c r="CB28" s="75"/>
      <c r="CC28" s="70">
        <f>IF(Monitoring_new!CC28="","",IF(Monitoring_new!CC28=Monitoring_new!$H28,Monitoring_new!$R28,IF(Monitoring_new!CC28=Monitoring_new!$J28,Monitoring_new!$S28,IF(Monitoring_new!CC28=Monitoring_new!$L28,Monitoring_new!$T28,IF(Monitoring_new!CC28=Monitoring_new!$N28,Monitoring_new!$U28,IF(Monitoring_new!CC28=Monitoring_new!$P28,Monitoring_new!$V28,"ERROR"))))))</f>
        <v>0</v>
      </c>
      <c r="CD28" s="43"/>
      <c r="CE28" s="70">
        <f>IF(Monitoring_new!CE28="","",IF(Monitoring_new!CE28=Monitoring_new!$H28,Monitoring_new!$R28,IF(Monitoring_new!CE28=Monitoring_new!$J28,Monitoring_new!$S28,IF(Monitoring_new!CE28=Monitoring_new!$L28,Monitoring_new!$T28,IF(Monitoring_new!CE28=Monitoring_new!$N28,Monitoring_new!$U28,IF(Monitoring_new!CE28=Monitoring_new!$P28,Monitoring_new!$V28,"ERROR"))))))</f>
        <v>0</v>
      </c>
      <c r="CF28" s="43"/>
      <c r="CG28" s="70">
        <f>IF(Monitoring_new!CG28="","",IF(Monitoring_new!CG28=Monitoring_new!$H28,Monitoring_new!$R28,IF(Monitoring_new!CG28=Monitoring_new!$J28,Monitoring_new!$S28,IF(Monitoring_new!CG28=Monitoring_new!$L28,Monitoring_new!$T28,IF(Monitoring_new!CG28=Monitoring_new!$N28,Monitoring_new!$U28,IF(Monitoring_new!CG28=Monitoring_new!$P28,Monitoring_new!$V28,"ERROR"))))))</f>
        <v>0</v>
      </c>
      <c r="CH28" s="75"/>
      <c r="CI28" s="70">
        <f>IF(Monitoring_new!CI28="","",IF(Monitoring_new!CI28=Monitoring_new!$H28,Monitoring_new!$R28,IF(Monitoring_new!CI28=Monitoring_new!$J28,Monitoring_new!$S28,IF(Monitoring_new!CI28=Monitoring_new!$L28,Monitoring_new!$T28,IF(Monitoring_new!CI28=Monitoring_new!$N28,Monitoring_new!$U28,IF(Monitoring_new!CI28=Monitoring_new!$P28,Monitoring_new!$V28,"ERROR"))))))</f>
        <v>0</v>
      </c>
      <c r="CJ28" s="75"/>
      <c r="CK28" s="70">
        <f>IF(Monitoring_new!CK28="","",IF(Monitoring_new!CK28=Monitoring_new!$H28,Monitoring_new!$R28,IF(Monitoring_new!CK28=Monitoring_new!$J28,Monitoring_new!$S28,IF(Monitoring_new!CK28=Monitoring_new!$L28,Monitoring_new!$T28,IF(Monitoring_new!CK28=Monitoring_new!$N28,Monitoring_new!$U28,IF(Monitoring_new!CK28=Monitoring_new!$P28,Monitoring_new!$V28,"ERROR"))))))</f>
        <v>0</v>
      </c>
      <c r="CL28" s="75"/>
      <c r="CM28" s="70">
        <f>IF(Monitoring_new!CM28="","",IF(Monitoring_new!CM28=Monitoring_new!$H28,Monitoring_new!$R28,IF(Monitoring_new!CM28=Monitoring_new!$J28,Monitoring_new!$S28,IF(Monitoring_new!CM28=Monitoring_new!$L28,Monitoring_new!$T28,IF(Monitoring_new!CM28=Monitoring_new!$N28,Monitoring_new!$U28,IF(Monitoring_new!CM28=Monitoring_new!$P28,Monitoring_new!$V28,"ERROR"))))))</f>
        <v>0</v>
      </c>
      <c r="CN28" s="75"/>
      <c r="CO28" s="70">
        <f>IF(Monitoring_new!CO28="","",IF(Monitoring_new!CO28=Monitoring_new!$H28,Monitoring_new!$R28,IF(Monitoring_new!CO28=Monitoring_new!$J28,Monitoring_new!$S28,IF(Monitoring_new!CO28=Monitoring_new!$L28,Monitoring_new!$T28,IF(Monitoring_new!CO28=Monitoring_new!$N28,Monitoring_new!$U28,IF(Monitoring_new!CO28=Monitoring_new!$P28,Monitoring_new!$V28,"ERROR"))))))</f>
        <v>0</v>
      </c>
      <c r="CP28" s="87"/>
      <c r="CQ28" s="70">
        <f>IF(Monitoring_new!CQ28="","",IF(Monitoring_new!CQ28=Monitoring_new!$H28,Monitoring_new!$R28,IF(Monitoring_new!CQ28=Monitoring_new!$J28,Monitoring_new!$S28,IF(Monitoring_new!CQ28=Monitoring_new!$L28,Monitoring_new!$T28,IF(Monitoring_new!CQ28=Monitoring_new!$N28,Monitoring_new!$U28,IF(Monitoring_new!CQ28=Monitoring_new!$P28,Monitoring_new!$V28,"ERROR"))))))</f>
        <v>0</v>
      </c>
      <c r="CR28" s="75"/>
      <c r="CS28" s="70">
        <f>IF(Monitoring_new!CS28="","",IF(Monitoring_new!CS28=Monitoring_new!$H28,Monitoring_new!$R28,IF(Monitoring_new!CS28=Monitoring_new!$J28,Monitoring_new!$S28,IF(Monitoring_new!CS28=Monitoring_new!$L28,Monitoring_new!$T28,IF(Monitoring_new!CS28=Monitoring_new!$N28,Monitoring_new!$U28,IF(Monitoring_new!CS28=Monitoring_new!$P28,Monitoring_new!$V28,"ERROR"))))))</f>
        <v>0</v>
      </c>
      <c r="CT28" s="75"/>
      <c r="CU28" s="70">
        <f>IF(Monitoring_new!CU28="","",IF(Monitoring_new!CU28=Monitoring_new!$H28,Monitoring_new!$R28,IF(Monitoring_new!CU28=Monitoring_new!$J28,Monitoring_new!$S28,IF(Monitoring_new!CU28=Monitoring_new!$L28,Monitoring_new!$T28,IF(Monitoring_new!CU28=Monitoring_new!$N28,Monitoring_new!$U28,IF(Monitoring_new!CU28=Monitoring_new!$P28,Monitoring_new!$V28,"ERROR"))))))</f>
        <v>0</v>
      </c>
      <c r="CV28" s="75"/>
      <c r="CW28" s="70">
        <f>IF(Monitoring_new!CW28="","",IF(Monitoring_new!CW28=Monitoring_new!$H28,Monitoring_new!$R28,IF(Monitoring_new!CW28=Monitoring_new!$J28,Monitoring_new!$S28,IF(Monitoring_new!CW28=Monitoring_new!$L28,Monitoring_new!$T28,IF(Monitoring_new!CW28=Monitoring_new!$N28,Monitoring_new!$U28,IF(Monitoring_new!CW28=Monitoring_new!$P28,Monitoring_new!$V28,"ERROR"))))))</f>
        <v>0</v>
      </c>
      <c r="CX28" s="75"/>
      <c r="CY28" s="70">
        <f>IF(Monitoring_new!CY28="","",IF(Monitoring_new!CY28=Monitoring_new!$H28,Monitoring_new!$R28,IF(Monitoring_new!CY28=Monitoring_new!$J28,Monitoring_new!$S28,IF(Monitoring_new!CY28=Monitoring_new!$L28,Monitoring_new!$T28,IF(Monitoring_new!CY28=Monitoring_new!$N28,Monitoring_new!$U28,IF(Monitoring_new!CY28=Monitoring_new!$P28,Monitoring_new!$V28,"ERROR"))))))</f>
        <v>0</v>
      </c>
      <c r="CZ28" s="75"/>
      <c r="DA28" s="70">
        <f>IF(Monitoring_new!DA28="","",IF(Monitoring_new!DA28=Monitoring_new!$H28,Monitoring_new!$R28,IF(Monitoring_new!DA28=Monitoring_new!$J28,Monitoring_new!$S28,IF(Monitoring_new!DA28=Monitoring_new!$L28,Monitoring_new!$T28,IF(Monitoring_new!DA28=Monitoring_new!$N28,Monitoring_new!$U28,IF(Monitoring_new!DA28=Monitoring_new!$P28,Monitoring_new!$V28,"ERROR"))))))</f>
        <v>0</v>
      </c>
      <c r="DB28" s="75"/>
      <c r="DC28" s="70">
        <f>IF(Monitoring_new!DC28="","",IF(Monitoring_new!DC28=Monitoring_new!$H28,Monitoring_new!$R28,IF(Monitoring_new!DC28=Monitoring_new!$J28,Monitoring_new!$S28,IF(Monitoring_new!DC28=Monitoring_new!$L28,Monitoring_new!$T28,IF(Monitoring_new!DC28=Monitoring_new!$N28,Monitoring_new!$U28,IF(Monitoring_new!DC28=Monitoring_new!$P28,Monitoring_new!$V28,"ERROR"))))))</f>
        <v>0</v>
      </c>
      <c r="DD28" s="75"/>
      <c r="DE28" s="70">
        <f>IF(Monitoring_new!DE28="","",IF(Monitoring_new!DE28=Monitoring_new!$H28,Monitoring_new!$R28,IF(Monitoring_new!DE28=Monitoring_new!$J28,Monitoring_new!$S28,IF(Monitoring_new!DE28=Monitoring_new!$L28,Monitoring_new!$T28,IF(Monitoring_new!DE28=Monitoring_new!$N28,Monitoring_new!$U28,IF(Monitoring_new!DE28=Monitoring_new!$P28,Monitoring_new!$V28,"ERROR"))))))</f>
        <v>0</v>
      </c>
      <c r="DF28" s="75"/>
      <c r="DG28" s="70">
        <f>IF(Monitoring_new!DG28="","",IF(Monitoring_new!DG28=Monitoring_new!$H28,Monitoring_new!$R28,IF(Monitoring_new!DG28=Monitoring_new!$J28,Monitoring_new!$S28,IF(Monitoring_new!DG28=Monitoring_new!$L28,Monitoring_new!$T28,IF(Monitoring_new!DG28=Monitoring_new!$N28,Monitoring_new!$U28,IF(Monitoring_new!DG28=Monitoring_new!$P28,Monitoring_new!$V28,"ERROR"))))))</f>
        <v>0</v>
      </c>
      <c r="DH28" s="75"/>
      <c r="DI28" s="70">
        <f>IF(Monitoring_new!DI28="","",IF(Monitoring_new!DI28=Monitoring_new!$H28,Monitoring_new!$R28,IF(Monitoring_new!DI28=Monitoring_new!$J28,Monitoring_new!$S28,IF(Monitoring_new!DI28=Monitoring_new!$L28,Monitoring_new!$T28,IF(Monitoring_new!DI28=Monitoring_new!$N28,Monitoring_new!$U28,IF(Monitoring_new!DI28=Monitoring_new!$P28,Monitoring_new!$V28,"ERROR"))))))</f>
        <v>0</v>
      </c>
      <c r="DJ28" s="75"/>
      <c r="DK28" s="70">
        <f>IF(Monitoring_new!DK28="","",IF(Monitoring_new!DK28=Monitoring_new!$H28,Monitoring_new!$R28,IF(Monitoring_new!DK28=Monitoring_new!$J28,Monitoring_new!$S28,IF(Monitoring_new!DK28=Monitoring_new!$L28,Monitoring_new!$T28,IF(Monitoring_new!DK28=Monitoring_new!$N28,Monitoring_new!$U28,IF(Monitoring_new!DK28=Monitoring_new!$P28,Monitoring_new!$V28,"ERROR"))))))</f>
        <v>0</v>
      </c>
      <c r="DL28" s="75"/>
      <c r="DM28" s="70">
        <f>IF(Monitoring_new!DM28="","",IF(Monitoring_new!DM28=Monitoring_new!$H28,Monitoring_new!$R28,IF(Monitoring_new!DM28=Monitoring_new!$J28,Monitoring_new!$S28,IF(Monitoring_new!DM28=Monitoring_new!$L28,Monitoring_new!$T28,IF(Monitoring_new!DM28=Monitoring_new!$N28,Monitoring_new!$U28,IF(Monitoring_new!DM28=Monitoring_new!$P28,Monitoring_new!$V28,"ERROR"))))))</f>
        <v>0</v>
      </c>
      <c r="DN28" s="75"/>
      <c r="DO28" s="70">
        <f>IF(Monitoring_new!DO28="","",IF(Monitoring_new!DO28=Monitoring_new!$H28,Monitoring_new!$R28,IF(Monitoring_new!DO28=Monitoring_new!$J28,Monitoring_new!$S28,IF(Monitoring_new!DO28=Monitoring_new!$L28,Monitoring_new!$T28,IF(Monitoring_new!DO28=Monitoring_new!$N28,Monitoring_new!$U28,IF(Monitoring_new!DO28=Monitoring_new!$P28,Monitoring_new!$V28,"ERROR"))))))</f>
        <v>0</v>
      </c>
      <c r="DP28" s="75"/>
      <c r="DQ28" s="70">
        <f>IF(Monitoring_new!DQ28="","",IF(Monitoring_new!DQ28=Monitoring_new!$H28,Monitoring_new!$R28,IF(Monitoring_new!DQ28=Monitoring_new!$J28,Monitoring_new!$S28,IF(Monitoring_new!DQ28=Monitoring_new!$L28,Monitoring_new!$T28,IF(Monitoring_new!DQ28=Monitoring_new!$N28,Monitoring_new!$U28,IF(Monitoring_new!DQ28=Monitoring_new!$P28,Monitoring_new!$V28,"ERROR"))))))</f>
        <v>0</v>
      </c>
      <c r="DR28" s="75"/>
      <c r="DS28" s="70">
        <f>IF(Monitoring_new!DS28="","",IF(Monitoring_new!DS28=Monitoring_new!$H28,Monitoring_new!$R28,IF(Monitoring_new!DS28=Monitoring_new!$J28,Monitoring_new!$S28,IF(Monitoring_new!DS28=Monitoring_new!$L28,Monitoring_new!$T28,IF(Monitoring_new!DS28=Monitoring_new!$N28,Monitoring_new!$U28,IF(Monitoring_new!DS28=Monitoring_new!$P28,Monitoring_new!$V28,"ERROR"))))))</f>
        <v>0</v>
      </c>
      <c r="DT28" s="75"/>
      <c r="DU28" s="70">
        <f>IF(Monitoring_new!DU28="","",IF(Monitoring_new!DU28=Monitoring_new!$H28,Monitoring_new!$R28,IF(Monitoring_new!DU28=Monitoring_new!$J28,Monitoring_new!$S28,IF(Monitoring_new!DU28=Monitoring_new!$L28,Monitoring_new!$T28,IF(Monitoring_new!DU28=Monitoring_new!$N28,Monitoring_new!$U28,IF(Monitoring_new!DU28=Monitoring_new!$P28,Monitoring_new!$V28,"ERROR"))))))</f>
        <v>0</v>
      </c>
      <c r="DV28" s="75"/>
      <c r="DW28" s="70">
        <f>IF(Monitoring_new!DW28="","",IF(Monitoring_new!DW28=Monitoring_new!$H28,Monitoring_new!$R28,IF(Monitoring_new!DW28=Monitoring_new!$J28,Monitoring_new!$S28,IF(Monitoring_new!DW28=Monitoring_new!$L28,Monitoring_new!$T28,IF(Monitoring_new!DW28=Monitoring_new!$N28,Monitoring_new!$U28,IF(Monitoring_new!DW28=Monitoring_new!$P28,Monitoring_new!$V28,"ERROR"))))))</f>
        <v>0</v>
      </c>
      <c r="DX28" s="75"/>
      <c r="DY28" s="70">
        <f>IF(Monitoring_new!DY28="","",IF(Monitoring_new!DY28=Monitoring_new!$H28,Monitoring_new!$R28,IF(Monitoring_new!DY28=Monitoring_new!$J28,Monitoring_new!$S28,IF(Monitoring_new!DY28=Monitoring_new!$L28,Monitoring_new!$T28,IF(Monitoring_new!DY28=Monitoring_new!$N28,Monitoring_new!$U28,IF(Monitoring_new!DY28=Monitoring_new!$P28,Monitoring_new!$V28,"ERROR"))))))</f>
        <v>0</v>
      </c>
      <c r="DZ28" s="75"/>
      <c r="EA28" s="70">
        <f>IF(Monitoring_new!EA28="","",IF(Monitoring_new!EA28=Monitoring_new!$H28,Monitoring_new!$R28,IF(Monitoring_new!EA28=Monitoring_new!$J28,Monitoring_new!$S28,IF(Monitoring_new!EA28=Monitoring_new!$L28,Monitoring_new!$T28,IF(Monitoring_new!EA28=Monitoring_new!$N28,Monitoring_new!$U28,IF(Monitoring_new!EA28=Monitoring_new!$P28,Monitoring_new!$V28,"ERROR"))))))</f>
        <v>0</v>
      </c>
      <c r="EB28" s="75"/>
      <c r="EC28" s="70">
        <f>IF(Monitoring_new!EC28="","",IF(Monitoring_new!EC28=Monitoring_new!$H28,Monitoring_new!$R28,IF(Monitoring_new!EC28=Monitoring_new!$J28,Monitoring_new!$S28,IF(Monitoring_new!EC28=Monitoring_new!$L28,Monitoring_new!$T28,IF(Monitoring_new!EC28=Monitoring_new!$N28,Monitoring_new!$U28,IF(Monitoring_new!EC28=Monitoring_new!$P28,Monitoring_new!$V28,"ERROR"))))))</f>
        <v>0</v>
      </c>
      <c r="ED28" s="75"/>
      <c r="EE28" s="70">
        <f>IF(Monitoring_new!EE28="","",IF(Monitoring_new!EE28=Monitoring_new!$H28,Monitoring_new!$R28,IF(Monitoring_new!EE28=Monitoring_new!$J28,Monitoring_new!$S28,IF(Monitoring_new!EE28=Monitoring_new!$L28,Monitoring_new!$T28,IF(Monitoring_new!EE28=Monitoring_new!$N28,Monitoring_new!$U28,IF(Monitoring_new!EE28=Monitoring_new!$P28,Monitoring_new!$V28,"ERROR"))))))</f>
        <v>0</v>
      </c>
      <c r="EF28" s="75"/>
      <c r="EG28" s="70">
        <f>IF(Monitoring_new!EG28="","",IF(Monitoring_new!EG28=Monitoring_new!$H28,Monitoring_new!$R28,IF(Monitoring_new!EG28=Monitoring_new!$J28,Monitoring_new!$S28,IF(Monitoring_new!EG28=Monitoring_new!$L28,Monitoring_new!$T28,IF(Monitoring_new!EG28=Monitoring_new!$N28,Monitoring_new!$U28,IF(Monitoring_new!EG28=Monitoring_new!$P28,Monitoring_new!$V28,"ERROR"))))))</f>
        <v>0</v>
      </c>
      <c r="EH28" s="75"/>
      <c r="EI28" s="70">
        <f>IF(Monitoring_new!EI28="","",IF(Monitoring_new!EI28=Monitoring_new!$H28,Monitoring_new!$R28,IF(Monitoring_new!EI28=Monitoring_new!$J28,Monitoring_new!$S28,IF(Monitoring_new!EI28=Monitoring_new!$L28,Monitoring_new!$T28,IF(Monitoring_new!EI28=Monitoring_new!$N28,Monitoring_new!$U28,IF(Monitoring_new!EI28=Monitoring_new!$P28,Monitoring_new!$V28,"ERROR"))))))</f>
        <v>0</v>
      </c>
      <c r="EJ28" s="75"/>
      <c r="EK28" s="70">
        <f>IF(Monitoring_new!EK28="","",IF(Monitoring_new!EK28=Monitoring_new!$H28,Monitoring_new!$R28,IF(Monitoring_new!EK28=Monitoring_new!$J28,Monitoring_new!$S28,IF(Monitoring_new!EK28=Monitoring_new!$L28,Monitoring_new!$T28,IF(Monitoring_new!EK28=Monitoring_new!$N28,Monitoring_new!$U28,IF(Monitoring_new!EK28=Monitoring_new!$P28,Monitoring_new!$V28,"ERROR"))))))</f>
        <v>0</v>
      </c>
      <c r="EL28" s="75"/>
      <c r="EM28" s="70">
        <f>IF(Monitoring_new!EM28="","",IF(Monitoring_new!EM28=Monitoring_new!$H28,Monitoring_new!$R28,IF(Monitoring_new!EM28=Monitoring_new!$J28,Monitoring_new!$S28,IF(Monitoring_new!EM28=Monitoring_new!$L28,Monitoring_new!$T28,IF(Monitoring_new!EM28=Monitoring_new!$N28,Monitoring_new!$U28,IF(Monitoring_new!EM28=Monitoring_new!$P28,Monitoring_new!$V28,"ERROR"))))))</f>
        <v>0</v>
      </c>
      <c r="EN28" s="75"/>
      <c r="EO28" s="70">
        <f>IF(Monitoring_new!EO28="","",IF(Monitoring_new!EO28=Monitoring_new!$H28,Monitoring_new!$R28,IF(Monitoring_new!EO28=Monitoring_new!$J28,Monitoring_new!$S28,IF(Monitoring_new!EO28=Monitoring_new!$L28,Monitoring_new!$T28,IF(Monitoring_new!EO28=Monitoring_new!$N28,Monitoring_new!$U28,IF(Monitoring_new!EO28=Monitoring_new!$P28,Monitoring_new!$V28,"ERROR"))))))</f>
        <v>0</v>
      </c>
      <c r="EP28" s="75"/>
      <c r="EQ28" s="70">
        <f>IF(Monitoring_new!EQ28="","",IF(Monitoring_new!EQ28=Monitoring_new!$H28,Monitoring_new!$R28,IF(Monitoring_new!EQ28=Monitoring_new!$J28,Monitoring_new!$S28,IF(Monitoring_new!EQ28=Monitoring_new!$L28,Monitoring_new!$T28,IF(Monitoring_new!EQ28=Monitoring_new!$N28,Monitoring_new!$U28,IF(Monitoring_new!EQ28=Monitoring_new!$P28,Monitoring_new!$V28,"ERROR"))))))</f>
        <v>0</v>
      </c>
      <c r="ER28" s="75"/>
      <c r="ES28" s="70">
        <f>IF(Monitoring_new!ES28="","",IF(Monitoring_new!ES28=Monitoring_new!$H28,Monitoring_new!$R28,IF(Monitoring_new!ES28=Monitoring_new!$J28,Monitoring_new!$S28,IF(Monitoring_new!ES28=Monitoring_new!$L28,Monitoring_new!$T28,IF(Monitoring_new!ES28=Monitoring_new!$N28,Monitoring_new!$U28,IF(Monitoring_new!ES28=Monitoring_new!$P28,Monitoring_new!$V28,"ERROR"))))))</f>
        <v>0</v>
      </c>
      <c r="ET28" s="75"/>
      <c r="EU28" s="70">
        <f>IF(Monitoring_new!EU28="","",IF(Monitoring_new!EU28=Monitoring_new!$H28,Monitoring_new!$R28,IF(Monitoring_new!EU28=Monitoring_new!$J28,Monitoring_new!$S28,IF(Monitoring_new!EU28=Monitoring_new!$L28,Monitoring_new!$T28,IF(Monitoring_new!EU28=Monitoring_new!$N28,Monitoring_new!$U28,IF(Monitoring_new!EU28=Monitoring_new!$P28,Monitoring_new!$V28,"ERROR"))))))</f>
        <v>0</v>
      </c>
      <c r="EV28" s="75"/>
      <c r="EW28" s="70">
        <f>IF(Monitoring_new!EW28="","",IF(Monitoring_new!EW28=Monitoring_new!$H28,Monitoring_new!$R28,IF(Monitoring_new!EW28=Monitoring_new!$J28,Monitoring_new!$S28,IF(Monitoring_new!EW28=Monitoring_new!$L28,Monitoring_new!$T28,IF(Monitoring_new!EW28=Monitoring_new!$N28,Monitoring_new!$U28,IF(Monitoring_new!EW28=Monitoring_new!$P28,Monitoring_new!$V28,"ERROR"))))))</f>
        <v>0</v>
      </c>
      <c r="EX28" s="75"/>
      <c r="EY28" s="70">
        <f>IF(Monitoring_new!EY28="","",IF(Monitoring_new!EY28=Monitoring_new!$H28,Monitoring_new!$R28,IF(Monitoring_new!EY28=Monitoring_new!$J28,Monitoring_new!$S28,IF(Monitoring_new!EY28=Monitoring_new!$L28,Monitoring_new!$T28,IF(Monitoring_new!EY28=Monitoring_new!$N28,Monitoring_new!$U28,IF(Monitoring_new!EY28=Monitoring_new!$P28,Monitoring_new!$V28,"ERROR"))))))</f>
        <v>0</v>
      </c>
      <c r="EZ28" s="75"/>
      <c r="FA28" s="75"/>
      <c r="FB28" s="70" t="str">
        <f>IF(Monitoring_new!FB28="","",IF(Monitoring_new!FB28=Monitoring_new!$H28,Monitoring_new!$R28,IF(Monitoring_new!FB28=Monitoring_new!$J28,Monitoring_new!$S28,IF(Monitoring_new!FB28=Monitoring_new!$L28,Monitoring_new!$T28,IF(Monitoring_new!FB28=Monitoring_new!$N28,Monitoring_new!$U28,IF(Monitoring_new!FB28=Monitoring_new!$P28,Monitoring_new!$V28,"ERROR"))))))</f>
        <v/>
      </c>
      <c r="FC28" s="87"/>
      <c r="FD28" s="70" t="str">
        <f>IF(Monitoring_new!FD28="","",IF(Monitoring_new!FD28=Monitoring_new!$H28,Monitoring_new!$R28,IF(Monitoring_new!FD28=Monitoring_new!$J28,Monitoring_new!$S28,IF(Monitoring_new!FD28=Monitoring_new!$L28,Monitoring_new!$T28,IF(Monitoring_new!FD28=Monitoring_new!$N28,Monitoring_new!$U28,IF(Monitoring_new!FD28=Monitoring_new!$P28,Monitoring_new!$V28,"ERROR"))))))</f>
        <v/>
      </c>
      <c r="FE28" s="75"/>
      <c r="FF28" s="70" t="str">
        <f>IF(Monitoring_new!FF28="","",IF(Monitoring_new!FF28=Monitoring_new!$H28,Monitoring_new!$R28,IF(Monitoring_new!FF28=Monitoring_new!$J28,Monitoring_new!$S28,IF(Monitoring_new!FF28=Monitoring_new!$L28,Monitoring_new!$T28,IF(Monitoring_new!FF28=Monitoring_new!$N28,Monitoring_new!$U28,IF(Monitoring_new!FF28=Monitoring_new!$P28,Monitoring_new!$V28,"ERROR"))))))</f>
        <v/>
      </c>
      <c r="FG28" s="75"/>
    </row>
    <row r="29" spans="1:163" ht="50.1" customHeight="1" x14ac:dyDescent="0.35">
      <c r="A29" s="23" t="s">
        <v>53</v>
      </c>
      <c r="B29" s="26" t="s">
        <v>529</v>
      </c>
      <c r="C29" s="157" t="str">
        <f>VLOOKUP(A29,Quest_eng_2018!A:C,3,FALSE)</f>
        <v>Has the enterprise provided/disclosed any information on labour income, premiums, bonuses and other tangible benefits derived by the Administrator/Manager and by the Management Board members?</v>
      </c>
      <c r="D29" s="157" t="s">
        <v>321</v>
      </c>
      <c r="E29" s="24" t="s">
        <v>148</v>
      </c>
      <c r="F29" s="24" t="s">
        <v>149</v>
      </c>
      <c r="G29" s="25">
        <v>3</v>
      </c>
      <c r="H29" s="24" t="s">
        <v>21</v>
      </c>
      <c r="I29" s="24" t="s">
        <v>22</v>
      </c>
      <c r="J29" s="24" t="s">
        <v>23</v>
      </c>
      <c r="K29" s="24" t="s">
        <v>24</v>
      </c>
      <c r="L29" s="24" t="s">
        <v>187</v>
      </c>
      <c r="M29" s="24" t="s">
        <v>188</v>
      </c>
      <c r="N29" s="24" t="s">
        <v>255</v>
      </c>
      <c r="O29" s="24" t="s">
        <v>255</v>
      </c>
      <c r="P29" s="24" t="s">
        <v>25</v>
      </c>
      <c r="Q29" s="24" t="s">
        <v>26</v>
      </c>
      <c r="R29" s="25">
        <v>3</v>
      </c>
      <c r="S29" s="24">
        <v>0</v>
      </c>
      <c r="T29" s="25">
        <f t="shared" si="0"/>
        <v>1.5</v>
      </c>
      <c r="U29" s="24" t="s">
        <v>255</v>
      </c>
      <c r="V29" s="24">
        <v>1.5</v>
      </c>
      <c r="W29" s="70">
        <f>IF(Monitoring_new!W29="","",IF(Monitoring_new!W29=Monitoring_new!$H29,Monitoring_new!$R29,IF(Monitoring_new!W29=Monitoring_new!$J29,Monitoring_new!$S29,IF(Monitoring_new!W29=Monitoring_new!$L29,Monitoring_new!$T29,IF(Monitoring_new!W29=Monitoring_new!$N29,Monitoring_new!$U29,IF(Monitoring_new!W29=Monitoring_new!$P29,Monitoring_new!$V29,"ERROR"))))))</f>
        <v>0</v>
      </c>
      <c r="X29" s="42"/>
      <c r="Y29" s="70">
        <f>IF(Monitoring_new!Y29="","",IF(Monitoring_new!Y29=Monitoring_new!$H29,Monitoring_new!$R29,IF(Monitoring_new!Y29=Monitoring_new!$J29,Monitoring_new!$S29,IF(Monitoring_new!Y29=Monitoring_new!$L29,Monitoring_new!$T29,IF(Monitoring_new!Y29=Monitoring_new!$N29,Monitoring_new!$U29,IF(Monitoring_new!Y29=Monitoring_new!$P29,Monitoring_new!$V29,"ERROR"))))))</f>
        <v>0</v>
      </c>
      <c r="Z29" s="136"/>
      <c r="AA29" s="70">
        <f>IF(Monitoring_new!AA29="","",IF(Monitoring_new!AA29=Monitoring_new!$H29,Monitoring_new!$R29,IF(Monitoring_new!AA29=Monitoring_new!$J29,Monitoring_new!$S29,IF(Monitoring_new!AA29=Monitoring_new!$L29,Monitoring_new!$T29,IF(Monitoring_new!AA29=Monitoring_new!$N29,Monitoring_new!$U29,IF(Monitoring_new!AA29=Monitoring_new!$P29,Monitoring_new!$V29,"ERROR"))))))</f>
        <v>0</v>
      </c>
      <c r="AB29" s="67"/>
      <c r="AC29" s="70">
        <f>IF(Monitoring_new!AC29="","",IF(Monitoring_new!AC29=Monitoring_new!$H29,Monitoring_new!$R29,IF(Monitoring_new!AC29=Monitoring_new!$J29,Monitoring_new!$S29,IF(Monitoring_new!AC29=Monitoring_new!$L29,Monitoring_new!$T29,IF(Monitoring_new!AC29=Monitoring_new!$N29,Monitoring_new!$U29,IF(Monitoring_new!AC29=Monitoring_new!$P29,Monitoring_new!$V29,"ERROR"))))))</f>
        <v>0</v>
      </c>
      <c r="AD29" s="87"/>
      <c r="AE29" s="70">
        <f>IF(Monitoring_new!AE29="","",IF(Monitoring_new!AE29=Monitoring_new!$H29,Monitoring_new!$R29,IF(Monitoring_new!AE29=Monitoring_new!$J29,Monitoring_new!$S29,IF(Monitoring_new!AE29=Monitoring_new!$L29,Monitoring_new!$T29,IF(Monitoring_new!AE29=Monitoring_new!$N29,Monitoring_new!$U29,IF(Monitoring_new!AE29=Monitoring_new!$P29,Monitoring_new!$V29,"ERROR"))))))</f>
        <v>0</v>
      </c>
      <c r="AF29" s="75"/>
      <c r="AG29" s="70">
        <f>IF(Monitoring_new!AG29="","",IF(Monitoring_new!AG29=Monitoring_new!$H29,Monitoring_new!$R29,IF(Monitoring_new!AG29=Monitoring_new!$J29,Monitoring_new!$S29,IF(Monitoring_new!AG29=Monitoring_new!$L29,Monitoring_new!$T29,IF(Monitoring_new!AG29=Monitoring_new!$N29,Monitoring_new!$U29,IF(Monitoring_new!AG29=Monitoring_new!$P29,Monitoring_new!$V29,"ERROR"))))))</f>
        <v>0</v>
      </c>
      <c r="AH29" s="87"/>
      <c r="AI29" s="70">
        <f>IF(Monitoring_new!AI29="","",IF(Monitoring_new!AI29=Monitoring_new!$H29,Monitoring_new!$R29,IF(Monitoring_new!AI29=Monitoring_new!$J29,Monitoring_new!$S29,IF(Monitoring_new!AI29=Monitoring_new!$L29,Monitoring_new!$T29,IF(Monitoring_new!AI29=Monitoring_new!$N29,Monitoring_new!$U29,IF(Monitoring_new!AI29=Monitoring_new!$P29,Monitoring_new!$V29,"ERROR"))))))</f>
        <v>0</v>
      </c>
      <c r="AJ29" s="75"/>
      <c r="AK29" s="70">
        <f>IF(Monitoring_new!AK29="","",IF(Monitoring_new!AK29=Monitoring_new!$H29,Monitoring_new!$R29,IF(Monitoring_new!AK29=Monitoring_new!$J29,Monitoring_new!$S29,IF(Monitoring_new!AK29=Monitoring_new!$L29,Monitoring_new!$T29,IF(Monitoring_new!AK29=Monitoring_new!$N29,Monitoring_new!$U29,IF(Monitoring_new!AK29=Monitoring_new!$P29,Monitoring_new!$V29,"ERROR"))))))</f>
        <v>0</v>
      </c>
      <c r="AL29" s="75"/>
      <c r="AM29" s="70">
        <f>IF(Monitoring_new!AM29="","",IF(Monitoring_new!AM29=Monitoring_new!$H29,Monitoring_new!$R29,IF(Monitoring_new!AM29=Monitoring_new!$J29,Monitoring_new!$S29,IF(Monitoring_new!AM29=Monitoring_new!$L29,Monitoring_new!$T29,IF(Monitoring_new!AM29=Monitoring_new!$N29,Monitoring_new!$U29,IF(Monitoring_new!AM29=Monitoring_new!$P29,Monitoring_new!$V29,"ERROR"))))))</f>
        <v>0</v>
      </c>
      <c r="AN29" s="87"/>
      <c r="AO29" s="70">
        <f>IF(Monitoring_new!AO29="","",IF(Monitoring_new!AO29=Monitoring_new!$H29,Monitoring_new!$R29,IF(Monitoring_new!AO29=Monitoring_new!$J29,Monitoring_new!$S29,IF(Monitoring_new!AO29=Monitoring_new!$L29,Monitoring_new!$T29,IF(Monitoring_new!AO29=Monitoring_new!$N29,Monitoring_new!$U29,IF(Monitoring_new!AO29=Monitoring_new!$P29,Monitoring_new!$V29,"ERROR"))))))</f>
        <v>0</v>
      </c>
      <c r="AP29" s="75"/>
      <c r="AQ29" s="70">
        <f>IF(Monitoring_new!AQ29="","",IF(Monitoring_new!AQ29=Monitoring_new!$H29,Monitoring_new!$R29,IF(Monitoring_new!AQ29=Monitoring_new!$J29,Monitoring_new!$S29,IF(Monitoring_new!AQ29=Monitoring_new!$L29,Monitoring_new!$T29,IF(Monitoring_new!AQ29=Monitoring_new!$N29,Monitoring_new!$U29,IF(Monitoring_new!AQ29=Monitoring_new!$P29,Monitoring_new!$V29,"ERROR"))))))</f>
        <v>0</v>
      </c>
      <c r="AR29" s="137"/>
      <c r="AS29" s="70">
        <f>IF(Monitoring_new!AS29="","",IF(Monitoring_new!AS29=Monitoring_new!$H29,Monitoring_new!$R29,IF(Monitoring_new!AS29=Monitoring_new!$J29,Monitoring_new!$S29,IF(Monitoring_new!AS29=Monitoring_new!$L29,Monitoring_new!$T29,IF(Monitoring_new!AS29=Monitoring_new!$N29,Monitoring_new!$U29,IF(Monitoring_new!AS29=Monitoring_new!$P29,Monitoring_new!$V29,"ERROR"))))))</f>
        <v>0</v>
      </c>
      <c r="AT29" s="75"/>
      <c r="AU29" s="70">
        <f>IF(Monitoring_new!AU29="","",IF(Monitoring_new!AU29=Monitoring_new!$H29,Monitoring_new!$R29,IF(Monitoring_new!AU29=Monitoring_new!$J29,Monitoring_new!$S29,IF(Monitoring_new!AU29=Monitoring_new!$L29,Monitoring_new!$T29,IF(Monitoring_new!AU29=Monitoring_new!$N29,Monitoring_new!$U29,IF(Monitoring_new!AU29=Monitoring_new!$P29,Monitoring_new!$V29,"ERROR"))))))</f>
        <v>0</v>
      </c>
      <c r="AV29" s="75"/>
      <c r="AW29" s="70">
        <f>IF(Monitoring_new!AW29="","",IF(Monitoring_new!AW29=Monitoring_new!$H29,Monitoring_new!$R29,IF(Monitoring_new!AW29=Monitoring_new!$J29,Monitoring_new!$S29,IF(Monitoring_new!AW29=Monitoring_new!$L29,Monitoring_new!$T29,IF(Monitoring_new!AW29=Monitoring_new!$N29,Monitoring_new!$U29,IF(Monitoring_new!AW29=Monitoring_new!$P29,Monitoring_new!$V29,"ERROR"))))))</f>
        <v>0</v>
      </c>
      <c r="AX29" s="75"/>
      <c r="AY29" s="70">
        <f>IF(Monitoring_new!AY29="","",IF(Monitoring_new!AY29=Monitoring_new!$H29,Monitoring_new!$R29,IF(Monitoring_new!AY29=Monitoring_new!$J29,Monitoring_new!$S29,IF(Monitoring_new!AY29=Monitoring_new!$L29,Monitoring_new!$T29,IF(Monitoring_new!AY29=Monitoring_new!$N29,Monitoring_new!$U29,IF(Monitoring_new!AY29=Monitoring_new!$P29,Monitoring_new!$V29,"ERROR"))))))</f>
        <v>0</v>
      </c>
      <c r="AZ29" s="75"/>
      <c r="BA29" s="70">
        <f>IF(Monitoring_new!BA29="","",IF(Monitoring_new!BA29=Monitoring_new!$H29,Monitoring_new!$R29,IF(Monitoring_new!BA29=Monitoring_new!$J29,Monitoring_new!$S29,IF(Monitoring_new!BA29=Monitoring_new!$L29,Monitoring_new!$T29,IF(Monitoring_new!BA29=Monitoring_new!$N29,Monitoring_new!$U29,IF(Monitoring_new!BA29=Monitoring_new!$P29,Monitoring_new!$V29,"ERROR"))))))</f>
        <v>0</v>
      </c>
      <c r="BB29" s="75"/>
      <c r="BC29" s="70">
        <f>IF(Monitoring_new!BC29="","",IF(Monitoring_new!BC29=Monitoring_new!$H29,Monitoring_new!$R29,IF(Monitoring_new!BC29=Monitoring_new!$J29,Monitoring_new!$S29,IF(Monitoring_new!BC29=Monitoring_new!$L29,Monitoring_new!$T29,IF(Monitoring_new!BC29=Monitoring_new!$N29,Monitoring_new!$U29,IF(Monitoring_new!BC29=Monitoring_new!$P29,Monitoring_new!$V29,"ERROR"))))))</f>
        <v>0</v>
      </c>
      <c r="BD29" s="75"/>
      <c r="BE29" s="70">
        <f>IF(Monitoring_new!BE29="","",IF(Monitoring_new!BE29=Monitoring_new!$H29,Monitoring_new!$R29,IF(Monitoring_new!BE29=Monitoring_new!$J29,Monitoring_new!$S29,IF(Monitoring_new!BE29=Monitoring_new!$L29,Monitoring_new!$T29,IF(Monitoring_new!BE29=Monitoring_new!$N29,Monitoring_new!$U29,IF(Monitoring_new!BE29=Monitoring_new!$P29,Monitoring_new!$V29,"ERROR"))))))</f>
        <v>0</v>
      </c>
      <c r="BF29" s="75"/>
      <c r="BG29" s="70">
        <f>IF(Monitoring_new!BG29="","",IF(Monitoring_new!BG29=Monitoring_new!$H29,Monitoring_new!$R29,IF(Monitoring_new!BG29=Monitoring_new!$J29,Monitoring_new!$S29,IF(Monitoring_new!BG29=Monitoring_new!$L29,Monitoring_new!$T29,IF(Monitoring_new!BG29=Monitoring_new!$N29,Monitoring_new!$U29,IF(Monitoring_new!BG29=Monitoring_new!$P29,Monitoring_new!$V29,"ERROR"))))))</f>
        <v>0</v>
      </c>
      <c r="BH29" s="75"/>
      <c r="BI29" s="70">
        <f>IF(Monitoring_new!BI29="","",IF(Monitoring_new!BI29=Monitoring_new!$H29,Monitoring_new!$R29,IF(Monitoring_new!BI29=Monitoring_new!$J29,Monitoring_new!$S29,IF(Monitoring_new!BI29=Monitoring_new!$L29,Monitoring_new!$T29,IF(Monitoring_new!BI29=Monitoring_new!$N29,Monitoring_new!$U29,IF(Monitoring_new!BI29=Monitoring_new!$P29,Monitoring_new!$V29,"ERROR"))))))</f>
        <v>0</v>
      </c>
      <c r="BJ29" s="87"/>
      <c r="BK29" s="70">
        <f>IF(Monitoring_new!BK29="","",IF(Monitoring_new!BK29=Monitoring_new!$H29,Monitoring_new!$R29,IF(Monitoring_new!BK29=Monitoring_new!$J29,Monitoring_new!$S29,IF(Monitoring_new!BK29=Monitoring_new!$L29,Monitoring_new!$T29,IF(Monitoring_new!BK29=Monitoring_new!$N29,Monitoring_new!$U29,IF(Monitoring_new!BK29=Monitoring_new!$P29,Monitoring_new!$V29,"ERROR"))))))</f>
        <v>0</v>
      </c>
      <c r="BL29" s="87"/>
      <c r="BM29" s="70">
        <f>IF(Monitoring_new!BM29="","",IF(Monitoring_new!BM29=Monitoring_new!$H29,Monitoring_new!$R29,IF(Monitoring_new!BM29=Monitoring_new!$J29,Monitoring_new!$S29,IF(Monitoring_new!BM29=Monitoring_new!$L29,Monitoring_new!$T29,IF(Monitoring_new!BM29=Monitoring_new!$N29,Monitoring_new!$U29,IF(Monitoring_new!BM29=Monitoring_new!$P29,Monitoring_new!$V29,"ERROR"))))))</f>
        <v>0</v>
      </c>
      <c r="BN29" s="75"/>
      <c r="BO29" s="70">
        <f>IF(Monitoring_new!BO29="","",IF(Monitoring_new!BO29=Monitoring_new!$H29,Monitoring_new!$R29,IF(Monitoring_new!BO29=Monitoring_new!$J29,Monitoring_new!$S29,IF(Monitoring_new!BO29=Monitoring_new!$L29,Monitoring_new!$T29,IF(Monitoring_new!BO29=Monitoring_new!$N29,Monitoring_new!$U29,IF(Monitoring_new!BO29=Monitoring_new!$P29,Monitoring_new!$V29,"ERROR"))))))</f>
        <v>0</v>
      </c>
      <c r="BP29" s="75"/>
      <c r="BQ29" s="70">
        <f>IF(Monitoring_new!BQ29="","",IF(Monitoring_new!BQ29=Monitoring_new!$H29,Monitoring_new!$R29,IF(Monitoring_new!BQ29=Monitoring_new!$J29,Monitoring_new!$S29,IF(Monitoring_new!BQ29=Monitoring_new!$L29,Monitoring_new!$T29,IF(Monitoring_new!BQ29=Monitoring_new!$N29,Monitoring_new!$U29,IF(Monitoring_new!BQ29=Monitoring_new!$P29,Monitoring_new!$V29,"ERROR"))))))</f>
        <v>0</v>
      </c>
      <c r="BR29" s="75"/>
      <c r="BS29" s="70">
        <f>IF(Monitoring_new!BS29="","",IF(Monitoring_new!BS29=Monitoring_new!$H29,Monitoring_new!$R29,IF(Monitoring_new!BS29=Monitoring_new!$J29,Monitoring_new!$S29,IF(Monitoring_new!BS29=Monitoring_new!$L29,Monitoring_new!$T29,IF(Monitoring_new!BS29=Monitoring_new!$N29,Monitoring_new!$U29,IF(Monitoring_new!BS29=Monitoring_new!$P29,Monitoring_new!$V29,"ERROR"))))))</f>
        <v>0</v>
      </c>
      <c r="BT29" s="41"/>
      <c r="BU29" s="70">
        <f>IF(Monitoring_new!BU29="","",IF(Monitoring_new!BU29=Monitoring_new!$H29,Monitoring_new!$R29,IF(Monitoring_new!BU29=Monitoring_new!$J29,Monitoring_new!$S29,IF(Monitoring_new!BU29=Monitoring_new!$L29,Monitoring_new!$T29,IF(Monitoring_new!BU29=Monitoring_new!$N29,Monitoring_new!$U29,IF(Monitoring_new!BU29=Monitoring_new!$P29,Monitoring_new!$V29,"ERROR"))))))</f>
        <v>0</v>
      </c>
      <c r="BV29" s="75"/>
      <c r="BW29" s="70">
        <f>IF(Monitoring_new!BW29="","",IF(Monitoring_new!BW29=Monitoring_new!$H29,Monitoring_new!$R29,IF(Monitoring_new!BW29=Monitoring_new!$J29,Monitoring_new!$S29,IF(Monitoring_new!BW29=Monitoring_new!$L29,Monitoring_new!$T29,IF(Monitoring_new!BW29=Monitoring_new!$N29,Monitoring_new!$U29,IF(Monitoring_new!BW29=Monitoring_new!$P29,Monitoring_new!$V29,"ERROR"))))))</f>
        <v>0</v>
      </c>
      <c r="BX29" s="75"/>
      <c r="BY29" s="70">
        <f>IF(Monitoring_new!BY29="","",IF(Monitoring_new!BY29=Monitoring_new!$H29,Monitoring_new!$R29,IF(Monitoring_new!BY29=Monitoring_new!$J29,Monitoring_new!$S29,IF(Monitoring_new!BY29=Monitoring_new!$L29,Monitoring_new!$T29,IF(Monitoring_new!BY29=Monitoring_new!$N29,Monitoring_new!$U29,IF(Monitoring_new!BY29=Monitoring_new!$P29,Monitoring_new!$V29,"ERROR"))))))</f>
        <v>0</v>
      </c>
      <c r="BZ29" s="75"/>
      <c r="CA29" s="70">
        <f>IF(Monitoring_new!CA29="","",IF(Monitoring_new!CA29=Monitoring_new!$H29,Monitoring_new!$R29,IF(Monitoring_new!CA29=Monitoring_new!$J29,Monitoring_new!$S29,IF(Monitoring_new!CA29=Monitoring_new!$L29,Monitoring_new!$T29,IF(Monitoring_new!CA29=Monitoring_new!$N29,Monitoring_new!$U29,IF(Monitoring_new!CA29=Monitoring_new!$P29,Monitoring_new!$V29,"ERROR"))))))</f>
        <v>0</v>
      </c>
      <c r="CB29" s="75"/>
      <c r="CC29" s="70">
        <f>IF(Monitoring_new!CC29="","",IF(Monitoring_new!CC29=Monitoring_new!$H29,Monitoring_new!$R29,IF(Monitoring_new!CC29=Monitoring_new!$J29,Monitoring_new!$S29,IF(Monitoring_new!CC29=Monitoring_new!$L29,Monitoring_new!$T29,IF(Monitoring_new!CC29=Monitoring_new!$N29,Monitoring_new!$U29,IF(Monitoring_new!CC29=Monitoring_new!$P29,Monitoring_new!$V29,"ERROR"))))))</f>
        <v>0</v>
      </c>
      <c r="CD29" s="43"/>
      <c r="CE29" s="70">
        <f>IF(Monitoring_new!CE29="","",IF(Monitoring_new!CE29=Monitoring_new!$H29,Monitoring_new!$R29,IF(Monitoring_new!CE29=Monitoring_new!$J29,Monitoring_new!$S29,IF(Monitoring_new!CE29=Monitoring_new!$L29,Monitoring_new!$T29,IF(Monitoring_new!CE29=Monitoring_new!$N29,Monitoring_new!$U29,IF(Monitoring_new!CE29=Monitoring_new!$P29,Monitoring_new!$V29,"ERROR"))))))</f>
        <v>3</v>
      </c>
      <c r="CF29" s="44"/>
      <c r="CG29" s="70">
        <f>IF(Monitoring_new!CG29="","",IF(Monitoring_new!CG29=Monitoring_new!$H29,Monitoring_new!$R29,IF(Monitoring_new!CG29=Monitoring_new!$J29,Monitoring_new!$S29,IF(Monitoring_new!CG29=Monitoring_new!$L29,Monitoring_new!$T29,IF(Monitoring_new!CG29=Monitoring_new!$N29,Monitoring_new!$U29,IF(Monitoring_new!CG29=Monitoring_new!$P29,Monitoring_new!$V29,"ERROR"))))))</f>
        <v>0</v>
      </c>
      <c r="CH29" s="75"/>
      <c r="CI29" s="70">
        <f>IF(Monitoring_new!CI29="","",IF(Monitoring_new!CI29=Monitoring_new!$H29,Monitoring_new!$R29,IF(Monitoring_new!CI29=Monitoring_new!$J29,Monitoring_new!$S29,IF(Monitoring_new!CI29=Monitoring_new!$L29,Monitoring_new!$T29,IF(Monitoring_new!CI29=Monitoring_new!$N29,Monitoring_new!$U29,IF(Monitoring_new!CI29=Monitoring_new!$P29,Monitoring_new!$V29,"ERROR"))))))</f>
        <v>0</v>
      </c>
      <c r="CJ29" s="75"/>
      <c r="CK29" s="70">
        <f>IF(Monitoring_new!CK29="","",IF(Monitoring_new!CK29=Monitoring_new!$H29,Monitoring_new!$R29,IF(Monitoring_new!CK29=Monitoring_new!$J29,Monitoring_new!$S29,IF(Monitoring_new!CK29=Monitoring_new!$L29,Monitoring_new!$T29,IF(Monitoring_new!CK29=Monitoring_new!$N29,Monitoring_new!$U29,IF(Monitoring_new!CK29=Monitoring_new!$P29,Monitoring_new!$V29,"ERROR"))))))</f>
        <v>0</v>
      </c>
      <c r="CL29" s="75"/>
      <c r="CM29" s="70">
        <f>IF(Monitoring_new!CM29="","",IF(Monitoring_new!CM29=Monitoring_new!$H29,Monitoring_new!$R29,IF(Monitoring_new!CM29=Monitoring_new!$J29,Monitoring_new!$S29,IF(Monitoring_new!CM29=Monitoring_new!$L29,Monitoring_new!$T29,IF(Monitoring_new!CM29=Monitoring_new!$N29,Monitoring_new!$U29,IF(Monitoring_new!CM29=Monitoring_new!$P29,Monitoring_new!$V29,"ERROR"))))))</f>
        <v>0</v>
      </c>
      <c r="CN29" s="75"/>
      <c r="CO29" s="70">
        <f>IF(Monitoring_new!CO29="","",IF(Monitoring_new!CO29=Monitoring_new!$H29,Monitoring_new!$R29,IF(Monitoring_new!CO29=Monitoring_new!$J29,Monitoring_new!$S29,IF(Monitoring_new!CO29=Monitoring_new!$L29,Monitoring_new!$T29,IF(Monitoring_new!CO29=Monitoring_new!$N29,Monitoring_new!$U29,IF(Monitoring_new!CO29=Monitoring_new!$P29,Monitoring_new!$V29,"ERROR"))))))</f>
        <v>0</v>
      </c>
      <c r="CP29" s="75"/>
      <c r="CQ29" s="70">
        <f>IF(Monitoring_new!CQ29="","",IF(Monitoring_new!CQ29=Monitoring_new!$H29,Monitoring_new!$R29,IF(Monitoring_new!CQ29=Monitoring_new!$J29,Monitoring_new!$S29,IF(Monitoring_new!CQ29=Monitoring_new!$L29,Monitoring_new!$T29,IF(Monitoring_new!CQ29=Monitoring_new!$N29,Monitoring_new!$U29,IF(Monitoring_new!CQ29=Monitoring_new!$P29,Monitoring_new!$V29,"ERROR"))))))</f>
        <v>0</v>
      </c>
      <c r="CR29" s="75"/>
      <c r="CS29" s="70">
        <f>IF(Monitoring_new!CS29="","",IF(Monitoring_new!CS29=Monitoring_new!$H29,Monitoring_new!$R29,IF(Monitoring_new!CS29=Monitoring_new!$J29,Monitoring_new!$S29,IF(Monitoring_new!CS29=Monitoring_new!$L29,Monitoring_new!$T29,IF(Monitoring_new!CS29=Monitoring_new!$N29,Monitoring_new!$U29,IF(Monitoring_new!CS29=Monitoring_new!$P29,Monitoring_new!$V29,"ERROR"))))))</f>
        <v>0</v>
      </c>
      <c r="CT29" s="75"/>
      <c r="CU29" s="70">
        <f>IF(Monitoring_new!CU29="","",IF(Monitoring_new!CU29=Monitoring_new!$H29,Monitoring_new!$R29,IF(Monitoring_new!CU29=Monitoring_new!$J29,Monitoring_new!$S29,IF(Monitoring_new!CU29=Monitoring_new!$L29,Monitoring_new!$T29,IF(Monitoring_new!CU29=Monitoring_new!$N29,Monitoring_new!$U29,IF(Monitoring_new!CU29=Monitoring_new!$P29,Monitoring_new!$V29,"ERROR"))))))</f>
        <v>0</v>
      </c>
      <c r="CV29" s="75"/>
      <c r="CW29" s="70">
        <f>IF(Monitoring_new!CW29="","",IF(Monitoring_new!CW29=Monitoring_new!$H29,Monitoring_new!$R29,IF(Monitoring_new!CW29=Monitoring_new!$J29,Monitoring_new!$S29,IF(Monitoring_new!CW29=Monitoring_new!$L29,Monitoring_new!$T29,IF(Monitoring_new!CW29=Monitoring_new!$N29,Monitoring_new!$U29,IF(Monitoring_new!CW29=Monitoring_new!$P29,Monitoring_new!$V29,"ERROR"))))))</f>
        <v>0</v>
      </c>
      <c r="CX29" s="75"/>
      <c r="CY29" s="70">
        <f>IF(Monitoring_new!CY29="","",IF(Monitoring_new!CY29=Monitoring_new!$H29,Monitoring_new!$R29,IF(Monitoring_new!CY29=Monitoring_new!$J29,Monitoring_new!$S29,IF(Monitoring_new!CY29=Monitoring_new!$L29,Monitoring_new!$T29,IF(Monitoring_new!CY29=Monitoring_new!$N29,Monitoring_new!$U29,IF(Monitoring_new!CY29=Monitoring_new!$P29,Monitoring_new!$V29,"ERROR"))))))</f>
        <v>0</v>
      </c>
      <c r="CZ29" s="75"/>
      <c r="DA29" s="70">
        <f>IF(Monitoring_new!DA29="","",IF(Monitoring_new!DA29=Monitoring_new!$H29,Monitoring_new!$R29,IF(Monitoring_new!DA29=Monitoring_new!$J29,Monitoring_new!$S29,IF(Monitoring_new!DA29=Monitoring_new!$L29,Monitoring_new!$T29,IF(Monitoring_new!DA29=Monitoring_new!$N29,Monitoring_new!$U29,IF(Monitoring_new!DA29=Monitoring_new!$P29,Monitoring_new!$V29,"ERROR"))))))</f>
        <v>0</v>
      </c>
      <c r="DB29" s="75"/>
      <c r="DC29" s="70">
        <f>IF(Monitoring_new!DC29="","",IF(Monitoring_new!DC29=Monitoring_new!$H29,Monitoring_new!$R29,IF(Monitoring_new!DC29=Monitoring_new!$J29,Monitoring_new!$S29,IF(Monitoring_new!DC29=Monitoring_new!$L29,Monitoring_new!$T29,IF(Monitoring_new!DC29=Monitoring_new!$N29,Monitoring_new!$U29,IF(Monitoring_new!DC29=Monitoring_new!$P29,Monitoring_new!$V29,"ERROR"))))))</f>
        <v>0</v>
      </c>
      <c r="DD29" s="75"/>
      <c r="DE29" s="70">
        <f>IF(Monitoring_new!DE29="","",IF(Monitoring_new!DE29=Monitoring_new!$H29,Monitoring_new!$R29,IF(Monitoring_new!DE29=Monitoring_new!$J29,Monitoring_new!$S29,IF(Monitoring_new!DE29=Monitoring_new!$L29,Monitoring_new!$T29,IF(Monitoring_new!DE29=Monitoring_new!$N29,Monitoring_new!$U29,IF(Monitoring_new!DE29=Monitoring_new!$P29,Monitoring_new!$V29,"ERROR"))))))</f>
        <v>0</v>
      </c>
      <c r="DF29" s="75"/>
      <c r="DG29" s="70">
        <f>IF(Monitoring_new!DG29="","",IF(Monitoring_new!DG29=Monitoring_new!$H29,Monitoring_new!$R29,IF(Monitoring_new!DG29=Monitoring_new!$J29,Monitoring_new!$S29,IF(Monitoring_new!DG29=Monitoring_new!$L29,Monitoring_new!$T29,IF(Monitoring_new!DG29=Monitoring_new!$N29,Monitoring_new!$U29,IF(Monitoring_new!DG29=Monitoring_new!$P29,Monitoring_new!$V29,"ERROR"))))))</f>
        <v>0</v>
      </c>
      <c r="DH29" s="75"/>
      <c r="DI29" s="70">
        <f>IF(Monitoring_new!DI29="","",IF(Monitoring_new!DI29=Monitoring_new!$H29,Monitoring_new!$R29,IF(Monitoring_new!DI29=Monitoring_new!$J29,Monitoring_new!$S29,IF(Monitoring_new!DI29=Monitoring_new!$L29,Monitoring_new!$T29,IF(Monitoring_new!DI29=Monitoring_new!$N29,Monitoring_new!$U29,IF(Monitoring_new!DI29=Monitoring_new!$P29,Monitoring_new!$V29,"ERROR"))))))</f>
        <v>0</v>
      </c>
      <c r="DJ29" s="75"/>
      <c r="DK29" s="70">
        <f>IF(Monitoring_new!DK29="","",IF(Monitoring_new!DK29=Monitoring_new!$H29,Monitoring_new!$R29,IF(Monitoring_new!DK29=Monitoring_new!$J29,Monitoring_new!$S29,IF(Monitoring_new!DK29=Monitoring_new!$L29,Monitoring_new!$T29,IF(Monitoring_new!DK29=Monitoring_new!$N29,Monitoring_new!$U29,IF(Monitoring_new!DK29=Monitoring_new!$P29,Monitoring_new!$V29,"ERROR"))))))</f>
        <v>0</v>
      </c>
      <c r="DL29" s="75"/>
      <c r="DM29" s="70">
        <f>IF(Monitoring_new!DM29="","",IF(Monitoring_new!DM29=Monitoring_new!$H29,Monitoring_new!$R29,IF(Monitoring_new!DM29=Monitoring_new!$J29,Monitoring_new!$S29,IF(Monitoring_new!DM29=Monitoring_new!$L29,Monitoring_new!$T29,IF(Monitoring_new!DM29=Monitoring_new!$N29,Monitoring_new!$U29,IF(Monitoring_new!DM29=Monitoring_new!$P29,Monitoring_new!$V29,"ERROR"))))))</f>
        <v>0</v>
      </c>
      <c r="DN29" s="75"/>
      <c r="DO29" s="70">
        <f>IF(Monitoring_new!DO29="","",IF(Monitoring_new!DO29=Monitoring_new!$H29,Monitoring_new!$R29,IF(Monitoring_new!DO29=Monitoring_new!$J29,Monitoring_new!$S29,IF(Monitoring_new!DO29=Monitoring_new!$L29,Monitoring_new!$T29,IF(Monitoring_new!DO29=Monitoring_new!$N29,Monitoring_new!$U29,IF(Monitoring_new!DO29=Monitoring_new!$P29,Monitoring_new!$V29,"ERROR"))))))</f>
        <v>0</v>
      </c>
      <c r="DP29" s="75"/>
      <c r="DQ29" s="70">
        <f>IF(Monitoring_new!DQ29="","",IF(Monitoring_new!DQ29=Monitoring_new!$H29,Monitoring_new!$R29,IF(Monitoring_new!DQ29=Monitoring_new!$J29,Monitoring_new!$S29,IF(Monitoring_new!DQ29=Monitoring_new!$L29,Monitoring_new!$T29,IF(Monitoring_new!DQ29=Monitoring_new!$N29,Monitoring_new!$U29,IF(Monitoring_new!DQ29=Monitoring_new!$P29,Monitoring_new!$V29,"ERROR"))))))</f>
        <v>0</v>
      </c>
      <c r="DR29" s="75"/>
      <c r="DS29" s="70">
        <f>IF(Monitoring_new!DS29="","",IF(Monitoring_new!DS29=Monitoring_new!$H29,Monitoring_new!$R29,IF(Monitoring_new!DS29=Monitoring_new!$J29,Monitoring_new!$S29,IF(Monitoring_new!DS29=Monitoring_new!$L29,Monitoring_new!$T29,IF(Monitoring_new!DS29=Monitoring_new!$N29,Monitoring_new!$U29,IF(Monitoring_new!DS29=Monitoring_new!$P29,Monitoring_new!$V29,"ERROR"))))))</f>
        <v>0</v>
      </c>
      <c r="DT29" s="75"/>
      <c r="DU29" s="70">
        <f>IF(Monitoring_new!DU29="","",IF(Monitoring_new!DU29=Monitoring_new!$H29,Monitoring_new!$R29,IF(Monitoring_new!DU29=Monitoring_new!$J29,Monitoring_new!$S29,IF(Monitoring_new!DU29=Monitoring_new!$L29,Monitoring_new!$T29,IF(Monitoring_new!DU29=Monitoring_new!$N29,Monitoring_new!$U29,IF(Monitoring_new!DU29=Monitoring_new!$P29,Monitoring_new!$V29,"ERROR"))))))</f>
        <v>0</v>
      </c>
      <c r="DV29" s="75"/>
      <c r="DW29" s="70">
        <f>IF(Monitoring_new!DW29="","",IF(Monitoring_new!DW29=Monitoring_new!$H29,Monitoring_new!$R29,IF(Monitoring_new!DW29=Monitoring_new!$J29,Monitoring_new!$S29,IF(Monitoring_new!DW29=Monitoring_new!$L29,Monitoring_new!$T29,IF(Monitoring_new!DW29=Monitoring_new!$N29,Monitoring_new!$U29,IF(Monitoring_new!DW29=Monitoring_new!$P29,Monitoring_new!$V29,"ERROR"))))))</f>
        <v>0</v>
      </c>
      <c r="DX29" s="75"/>
      <c r="DY29" s="70">
        <f>IF(Monitoring_new!DY29="","",IF(Monitoring_new!DY29=Monitoring_new!$H29,Monitoring_new!$R29,IF(Monitoring_new!DY29=Monitoring_new!$J29,Monitoring_new!$S29,IF(Monitoring_new!DY29=Monitoring_new!$L29,Monitoring_new!$T29,IF(Monitoring_new!DY29=Monitoring_new!$N29,Monitoring_new!$U29,IF(Monitoring_new!DY29=Monitoring_new!$P29,Monitoring_new!$V29,"ERROR"))))))</f>
        <v>0</v>
      </c>
      <c r="DZ29" s="75"/>
      <c r="EA29" s="70">
        <f>IF(Monitoring_new!EA29="","",IF(Monitoring_new!EA29=Monitoring_new!$H29,Monitoring_new!$R29,IF(Monitoring_new!EA29=Monitoring_new!$J29,Monitoring_new!$S29,IF(Monitoring_new!EA29=Monitoring_new!$L29,Monitoring_new!$T29,IF(Monitoring_new!EA29=Monitoring_new!$N29,Monitoring_new!$U29,IF(Monitoring_new!EA29=Monitoring_new!$P29,Monitoring_new!$V29,"ERROR"))))))</f>
        <v>0</v>
      </c>
      <c r="EB29" s="75"/>
      <c r="EC29" s="70">
        <f>IF(Monitoring_new!EC29="","",IF(Monitoring_new!EC29=Monitoring_new!$H29,Monitoring_new!$R29,IF(Monitoring_new!EC29=Monitoring_new!$J29,Monitoring_new!$S29,IF(Monitoring_new!EC29=Monitoring_new!$L29,Monitoring_new!$T29,IF(Monitoring_new!EC29=Monitoring_new!$N29,Monitoring_new!$U29,IF(Monitoring_new!EC29=Monitoring_new!$P29,Monitoring_new!$V29,"ERROR"))))))</f>
        <v>0</v>
      </c>
      <c r="ED29" s="75"/>
      <c r="EE29" s="70">
        <f>IF(Monitoring_new!EE29="","",IF(Monitoring_new!EE29=Monitoring_new!$H29,Monitoring_new!$R29,IF(Monitoring_new!EE29=Monitoring_new!$J29,Monitoring_new!$S29,IF(Monitoring_new!EE29=Monitoring_new!$L29,Monitoring_new!$T29,IF(Monitoring_new!EE29=Monitoring_new!$N29,Monitoring_new!$U29,IF(Monitoring_new!EE29=Monitoring_new!$P29,Monitoring_new!$V29,"ERROR"))))))</f>
        <v>0</v>
      </c>
      <c r="EF29" s="75"/>
      <c r="EG29" s="70">
        <f>IF(Monitoring_new!EG29="","",IF(Monitoring_new!EG29=Monitoring_new!$H29,Monitoring_new!$R29,IF(Monitoring_new!EG29=Monitoring_new!$J29,Monitoring_new!$S29,IF(Monitoring_new!EG29=Monitoring_new!$L29,Monitoring_new!$T29,IF(Monitoring_new!EG29=Monitoring_new!$N29,Monitoring_new!$U29,IF(Monitoring_new!EG29=Monitoring_new!$P29,Monitoring_new!$V29,"ERROR"))))))</f>
        <v>0</v>
      </c>
      <c r="EH29" s="75"/>
      <c r="EI29" s="70">
        <f>IF(Monitoring_new!EI29="","",IF(Monitoring_new!EI29=Monitoring_new!$H29,Monitoring_new!$R29,IF(Monitoring_new!EI29=Monitoring_new!$J29,Monitoring_new!$S29,IF(Monitoring_new!EI29=Monitoring_new!$L29,Monitoring_new!$T29,IF(Monitoring_new!EI29=Monitoring_new!$N29,Monitoring_new!$U29,IF(Monitoring_new!EI29=Monitoring_new!$P29,Monitoring_new!$V29,"ERROR"))))))</f>
        <v>0</v>
      </c>
      <c r="EJ29" s="75"/>
      <c r="EK29" s="70">
        <f>IF(Monitoring_new!EK29="","",IF(Monitoring_new!EK29=Monitoring_new!$H29,Monitoring_new!$R29,IF(Monitoring_new!EK29=Monitoring_new!$J29,Monitoring_new!$S29,IF(Monitoring_new!EK29=Monitoring_new!$L29,Monitoring_new!$T29,IF(Monitoring_new!EK29=Monitoring_new!$N29,Monitoring_new!$U29,IF(Monitoring_new!EK29=Monitoring_new!$P29,Monitoring_new!$V29,"ERROR"))))))</f>
        <v>0</v>
      </c>
      <c r="EL29" s="75"/>
      <c r="EM29" s="70">
        <f>IF(Monitoring_new!EM29="","",IF(Monitoring_new!EM29=Monitoring_new!$H29,Monitoring_new!$R29,IF(Monitoring_new!EM29=Monitoring_new!$J29,Monitoring_new!$S29,IF(Monitoring_new!EM29=Monitoring_new!$L29,Monitoring_new!$T29,IF(Monitoring_new!EM29=Monitoring_new!$N29,Monitoring_new!$U29,IF(Monitoring_new!EM29=Monitoring_new!$P29,Monitoring_new!$V29,"ERROR"))))))</f>
        <v>0</v>
      </c>
      <c r="EN29" s="75"/>
      <c r="EO29" s="70">
        <f>IF(Monitoring_new!EO29="","",IF(Monitoring_new!EO29=Monitoring_new!$H29,Monitoring_new!$R29,IF(Monitoring_new!EO29=Monitoring_new!$J29,Monitoring_new!$S29,IF(Monitoring_new!EO29=Monitoring_new!$L29,Monitoring_new!$T29,IF(Monitoring_new!EO29=Monitoring_new!$N29,Monitoring_new!$U29,IF(Monitoring_new!EO29=Monitoring_new!$P29,Monitoring_new!$V29,"ERROR"))))))</f>
        <v>0</v>
      </c>
      <c r="EP29" s="75"/>
      <c r="EQ29" s="70">
        <f>IF(Monitoring_new!EQ29="","",IF(Monitoring_new!EQ29=Monitoring_new!$H29,Monitoring_new!$R29,IF(Monitoring_new!EQ29=Monitoring_new!$J29,Monitoring_new!$S29,IF(Monitoring_new!EQ29=Monitoring_new!$L29,Monitoring_new!$T29,IF(Monitoring_new!EQ29=Monitoring_new!$N29,Monitoring_new!$U29,IF(Monitoring_new!EQ29=Monitoring_new!$P29,Monitoring_new!$V29,"ERROR"))))))</f>
        <v>0</v>
      </c>
      <c r="ER29" s="75"/>
      <c r="ES29" s="70">
        <f>IF(Monitoring_new!ES29="","",IF(Monitoring_new!ES29=Monitoring_new!$H29,Monitoring_new!$R29,IF(Monitoring_new!ES29=Monitoring_new!$J29,Monitoring_new!$S29,IF(Monitoring_new!ES29=Monitoring_new!$L29,Monitoring_new!$T29,IF(Monitoring_new!ES29=Monitoring_new!$N29,Monitoring_new!$U29,IF(Monitoring_new!ES29=Monitoring_new!$P29,Monitoring_new!$V29,"ERROR"))))))</f>
        <v>0</v>
      </c>
      <c r="ET29" s="75"/>
      <c r="EU29" s="70">
        <f>IF(Monitoring_new!EU29="","",IF(Monitoring_new!EU29=Monitoring_new!$H29,Monitoring_new!$R29,IF(Monitoring_new!EU29=Monitoring_new!$J29,Monitoring_new!$S29,IF(Monitoring_new!EU29=Monitoring_new!$L29,Monitoring_new!$T29,IF(Monitoring_new!EU29=Monitoring_new!$N29,Monitoring_new!$U29,IF(Monitoring_new!EU29=Monitoring_new!$P29,Monitoring_new!$V29,"ERROR"))))))</f>
        <v>0</v>
      </c>
      <c r="EV29" s="75"/>
      <c r="EW29" s="70">
        <f>IF(Monitoring_new!EW29="","",IF(Monitoring_new!EW29=Monitoring_new!$H29,Monitoring_new!$R29,IF(Monitoring_new!EW29=Monitoring_new!$J29,Monitoring_new!$S29,IF(Monitoring_new!EW29=Monitoring_new!$L29,Monitoring_new!$T29,IF(Monitoring_new!EW29=Monitoring_new!$N29,Monitoring_new!$U29,IF(Monitoring_new!EW29=Monitoring_new!$P29,Monitoring_new!$V29,"ERROR"))))))</f>
        <v>0</v>
      </c>
      <c r="EX29" s="75"/>
      <c r="EY29" s="70">
        <f>IF(Monitoring_new!EY29="","",IF(Monitoring_new!EY29=Monitoring_new!$H29,Monitoring_new!$R29,IF(Monitoring_new!EY29=Monitoring_new!$J29,Monitoring_new!$S29,IF(Monitoring_new!EY29=Monitoring_new!$L29,Monitoring_new!$T29,IF(Monitoring_new!EY29=Monitoring_new!$N29,Monitoring_new!$U29,IF(Monitoring_new!EY29=Monitoring_new!$P29,Monitoring_new!$V29,"ERROR"))))))</f>
        <v>0</v>
      </c>
      <c r="EZ29" s="75"/>
      <c r="FA29" s="75"/>
      <c r="FB29" s="70" t="str">
        <f>IF(Monitoring_new!FB29="","",IF(Monitoring_new!FB29=Monitoring_new!$H29,Monitoring_new!$R29,IF(Monitoring_new!FB29=Monitoring_new!$J29,Monitoring_new!$S29,IF(Monitoring_new!FB29=Monitoring_new!$L29,Monitoring_new!$T29,IF(Monitoring_new!FB29=Monitoring_new!$N29,Monitoring_new!$U29,IF(Monitoring_new!FB29=Monitoring_new!$P29,Monitoring_new!$V29,"ERROR"))))))</f>
        <v/>
      </c>
      <c r="FC29" s="75"/>
      <c r="FD29" s="70" t="str">
        <f>IF(Monitoring_new!FD29="","",IF(Monitoring_new!FD29=Monitoring_new!$H29,Monitoring_new!$R29,IF(Monitoring_new!FD29=Monitoring_new!$J29,Monitoring_new!$S29,IF(Monitoring_new!FD29=Monitoring_new!$L29,Monitoring_new!$T29,IF(Monitoring_new!FD29=Monitoring_new!$N29,Monitoring_new!$U29,IF(Monitoring_new!FD29=Monitoring_new!$P29,Monitoring_new!$V29,"ERROR"))))))</f>
        <v/>
      </c>
      <c r="FE29" s="75"/>
      <c r="FF29" s="70" t="str">
        <f>IF(Monitoring_new!FF29="","",IF(Monitoring_new!FF29=Monitoring_new!$H29,Monitoring_new!$R29,IF(Monitoring_new!FF29=Monitoring_new!$J29,Monitoring_new!$S29,IF(Monitoring_new!FF29=Monitoring_new!$L29,Monitoring_new!$T29,IF(Monitoring_new!FF29=Monitoring_new!$N29,Monitoring_new!$U29,IF(Monitoring_new!FF29=Monitoring_new!$P29,Monitoring_new!$V29,"ERROR"))))))</f>
        <v/>
      </c>
      <c r="FG29" s="75"/>
    </row>
    <row r="30" spans="1:163" ht="50.1" customHeight="1" x14ac:dyDescent="0.3">
      <c r="A30" s="23" t="s">
        <v>54</v>
      </c>
      <c r="B30" s="26" t="s">
        <v>253</v>
      </c>
      <c r="C30" s="157" t="str">
        <f>VLOOKUP(A30,Quest_eng_2018!A:C,3,FALSE)</f>
        <v>Is the enterprise actual number of employees displayed on the Web page?</v>
      </c>
      <c r="D30" s="157" t="s">
        <v>321</v>
      </c>
      <c r="E30" s="24" t="s">
        <v>150</v>
      </c>
      <c r="F30" s="24" t="s">
        <v>151</v>
      </c>
      <c r="G30" s="25">
        <v>1</v>
      </c>
      <c r="H30" s="24" t="s">
        <v>21</v>
      </c>
      <c r="I30" s="24" t="s">
        <v>22</v>
      </c>
      <c r="J30" s="24" t="s">
        <v>23</v>
      </c>
      <c r="K30" s="24" t="s">
        <v>24</v>
      </c>
      <c r="L30" s="24" t="s">
        <v>25</v>
      </c>
      <c r="M30" s="24" t="s">
        <v>26</v>
      </c>
      <c r="N30" s="24" t="s">
        <v>255</v>
      </c>
      <c r="O30" s="24" t="s">
        <v>255</v>
      </c>
      <c r="P30" s="24" t="s">
        <v>414</v>
      </c>
      <c r="Q30" s="24" t="s">
        <v>414</v>
      </c>
      <c r="R30" s="25">
        <v>1</v>
      </c>
      <c r="S30" s="24">
        <v>0</v>
      </c>
      <c r="T30" s="25">
        <f t="shared" si="0"/>
        <v>0.5</v>
      </c>
      <c r="U30" s="24" t="s">
        <v>255</v>
      </c>
      <c r="V30" s="24" t="s">
        <v>414</v>
      </c>
      <c r="W30" s="70">
        <f>IF(Monitoring_new!W30="","",IF(Monitoring_new!W30=Monitoring_new!$H30,Monitoring_new!$R30,IF(Monitoring_new!W30=Monitoring_new!$J30,Monitoring_new!$S30,IF(Monitoring_new!W30=Monitoring_new!$L30,Monitoring_new!$T30,IF(Monitoring_new!W30=Monitoring_new!$N30,Monitoring_new!$U30,IF(Monitoring_new!W30=Monitoring_new!$P30,Monitoring_new!$V30,"ERROR"))))))</f>
        <v>0</v>
      </c>
      <c r="X30" s="43"/>
      <c r="Y30" s="70">
        <f>IF(Monitoring_new!Y30="","",IF(Monitoring_new!Y30=Monitoring_new!$H30,Monitoring_new!$R30,IF(Monitoring_new!Y30=Monitoring_new!$J30,Monitoring_new!$S30,IF(Monitoring_new!Y30=Monitoring_new!$L30,Monitoring_new!$T30,IF(Monitoring_new!Y30=Monitoring_new!$N30,Monitoring_new!$U30,IF(Monitoring_new!Y30=Monitoring_new!$P30,Monitoring_new!$V30,"ERROR"))))))</f>
        <v>0</v>
      </c>
      <c r="Z30" s="42"/>
      <c r="AA30" s="70">
        <f>IF(Monitoring_new!AA30="","",IF(Monitoring_new!AA30=Monitoring_new!$H30,Monitoring_new!$R30,IF(Monitoring_new!AA30=Monitoring_new!$J30,Monitoring_new!$S30,IF(Monitoring_new!AA30=Monitoring_new!$L30,Monitoring_new!$T30,IF(Monitoring_new!AA30=Monitoring_new!$N30,Monitoring_new!$U30,IF(Monitoring_new!AA30=Monitoring_new!$P30,Monitoring_new!$V30,"ERROR"))))))</f>
        <v>0</v>
      </c>
      <c r="AB30" s="67"/>
      <c r="AC30" s="70">
        <f>IF(Monitoring_new!AC30="","",IF(Monitoring_new!AC30=Monitoring_new!$H30,Monitoring_new!$R30,IF(Monitoring_new!AC30=Monitoring_new!$J30,Monitoring_new!$S30,IF(Monitoring_new!AC30=Monitoring_new!$L30,Monitoring_new!$T30,IF(Monitoring_new!AC30=Monitoring_new!$N30,Monitoring_new!$U30,IF(Monitoring_new!AC30=Monitoring_new!$P30,Monitoring_new!$V30,"ERROR"))))))</f>
        <v>0</v>
      </c>
      <c r="AD30" s="75"/>
      <c r="AE30" s="70">
        <f>IF(Monitoring_new!AE30="","",IF(Monitoring_new!AE30=Monitoring_new!$H30,Monitoring_new!$R30,IF(Monitoring_new!AE30=Monitoring_new!$J30,Monitoring_new!$S30,IF(Monitoring_new!AE30=Monitoring_new!$L30,Monitoring_new!$T30,IF(Monitoring_new!AE30=Monitoring_new!$N30,Monitoring_new!$U30,IF(Monitoring_new!AE30=Monitoring_new!$P30,Monitoring_new!$V30,"ERROR"))))))</f>
        <v>0</v>
      </c>
      <c r="AF30" s="75"/>
      <c r="AG30" s="70">
        <f>IF(Monitoring_new!AG30="","",IF(Monitoring_new!AG30=Monitoring_new!$H30,Monitoring_new!$R30,IF(Monitoring_new!AG30=Monitoring_new!$J30,Monitoring_new!$S30,IF(Monitoring_new!AG30=Monitoring_new!$L30,Monitoring_new!$T30,IF(Monitoring_new!AG30=Monitoring_new!$N30,Monitoring_new!$U30,IF(Monitoring_new!AG30=Monitoring_new!$P30,Monitoring_new!$V30,"ERROR"))))))</f>
        <v>0</v>
      </c>
      <c r="AH30" s="75"/>
      <c r="AI30" s="70">
        <f>IF(Monitoring_new!AI30="","",IF(Monitoring_new!AI30=Monitoring_new!$H30,Monitoring_new!$R30,IF(Monitoring_new!AI30=Monitoring_new!$J30,Monitoring_new!$S30,IF(Monitoring_new!AI30=Monitoring_new!$L30,Monitoring_new!$T30,IF(Monitoring_new!AI30=Monitoring_new!$N30,Monitoring_new!$U30,IF(Monitoring_new!AI30=Monitoring_new!$P30,Monitoring_new!$V30,"ERROR"))))))</f>
        <v>0</v>
      </c>
      <c r="AJ30" s="75"/>
      <c r="AK30" s="70">
        <f>IF(Monitoring_new!AK30="","",IF(Monitoring_new!AK30=Monitoring_new!$H30,Monitoring_new!$R30,IF(Monitoring_new!AK30=Monitoring_new!$J30,Monitoring_new!$S30,IF(Monitoring_new!AK30=Monitoring_new!$L30,Monitoring_new!$T30,IF(Monitoring_new!AK30=Monitoring_new!$N30,Monitoring_new!$U30,IF(Monitoring_new!AK30=Monitoring_new!$P30,Monitoring_new!$V30,"ERROR"))))))</f>
        <v>0</v>
      </c>
      <c r="AL30" s="75"/>
      <c r="AM30" s="70">
        <f>IF(Monitoring_new!AM30="","",IF(Monitoring_new!AM30=Monitoring_new!$H30,Monitoring_new!$R30,IF(Monitoring_new!AM30=Monitoring_new!$J30,Monitoring_new!$S30,IF(Monitoring_new!AM30=Monitoring_new!$L30,Monitoring_new!$T30,IF(Monitoring_new!AM30=Monitoring_new!$N30,Monitoring_new!$U30,IF(Monitoring_new!AM30=Monitoring_new!$P30,Monitoring_new!$V30,"ERROR"))))))</f>
        <v>0</v>
      </c>
      <c r="AN30" s="75"/>
      <c r="AO30" s="70">
        <f>IF(Monitoring_new!AO30="","",IF(Monitoring_new!AO30=Monitoring_new!$H30,Monitoring_new!$R30,IF(Monitoring_new!AO30=Monitoring_new!$J30,Monitoring_new!$S30,IF(Monitoring_new!AO30=Monitoring_new!$L30,Monitoring_new!$T30,IF(Monitoring_new!AO30=Monitoring_new!$N30,Monitoring_new!$U30,IF(Monitoring_new!AO30=Monitoring_new!$P30,Monitoring_new!$V30,"ERROR"))))))</f>
        <v>0</v>
      </c>
      <c r="AP30" s="75"/>
      <c r="AQ30" s="70">
        <f>IF(Monitoring_new!AQ30="","",IF(Monitoring_new!AQ30=Monitoring_new!$H30,Monitoring_new!$R30,IF(Monitoring_new!AQ30=Monitoring_new!$J30,Monitoring_new!$S30,IF(Monitoring_new!AQ30=Monitoring_new!$L30,Monitoring_new!$T30,IF(Monitoring_new!AQ30=Monitoring_new!$N30,Monitoring_new!$U30,IF(Monitoring_new!AQ30=Monitoring_new!$P30,Monitoring_new!$V30,"ERROR"))))))</f>
        <v>0.5</v>
      </c>
      <c r="AR30" s="75"/>
      <c r="AS30" s="70">
        <f>IF(Monitoring_new!AS30="","",IF(Monitoring_new!AS30=Monitoring_new!$H30,Monitoring_new!$R30,IF(Monitoring_new!AS30=Monitoring_new!$J30,Monitoring_new!$S30,IF(Monitoring_new!AS30=Monitoring_new!$L30,Monitoring_new!$T30,IF(Monitoring_new!AS30=Monitoring_new!$N30,Monitoring_new!$U30,IF(Monitoring_new!AS30=Monitoring_new!$P30,Monitoring_new!$V30,"ERROR"))))))</f>
        <v>0</v>
      </c>
      <c r="AT30" s="75"/>
      <c r="AU30" s="70">
        <f>IF(Monitoring_new!AU30="","",IF(Monitoring_new!AU30=Monitoring_new!$H30,Monitoring_new!$R30,IF(Monitoring_new!AU30=Monitoring_new!$J30,Monitoring_new!$S30,IF(Monitoring_new!AU30=Monitoring_new!$L30,Monitoring_new!$T30,IF(Monitoring_new!AU30=Monitoring_new!$N30,Monitoring_new!$U30,IF(Monitoring_new!AU30=Monitoring_new!$P30,Monitoring_new!$V30,"ERROR"))))))</f>
        <v>1</v>
      </c>
      <c r="AV30" s="75"/>
      <c r="AW30" s="70">
        <f>IF(Monitoring_new!AW30="","",IF(Monitoring_new!AW30=Monitoring_new!$H30,Monitoring_new!$R30,IF(Monitoring_new!AW30=Monitoring_new!$J30,Monitoring_new!$S30,IF(Monitoring_new!AW30=Monitoring_new!$L30,Monitoring_new!$T30,IF(Monitoring_new!AW30=Monitoring_new!$N30,Monitoring_new!$U30,IF(Monitoring_new!AW30=Monitoring_new!$P30,Monitoring_new!$V30,"ERROR"))))))</f>
        <v>0</v>
      </c>
      <c r="AX30" s="75"/>
      <c r="AY30" s="70">
        <f>IF(Monitoring_new!AY30="","",IF(Monitoring_new!AY30=Monitoring_new!$H30,Monitoring_new!$R30,IF(Monitoring_new!AY30=Monitoring_new!$J30,Monitoring_new!$S30,IF(Monitoring_new!AY30=Monitoring_new!$L30,Monitoring_new!$T30,IF(Monitoring_new!AY30=Monitoring_new!$N30,Monitoring_new!$U30,IF(Monitoring_new!AY30=Monitoring_new!$P30,Monitoring_new!$V30,"ERROR"))))))</f>
        <v>0</v>
      </c>
      <c r="AZ30" s="75"/>
      <c r="BA30" s="70">
        <f>IF(Monitoring_new!BA30="","",IF(Monitoring_new!BA30=Monitoring_new!$H30,Monitoring_new!$R30,IF(Monitoring_new!BA30=Monitoring_new!$J30,Monitoring_new!$S30,IF(Monitoring_new!BA30=Monitoring_new!$L30,Monitoring_new!$T30,IF(Monitoring_new!BA30=Monitoring_new!$N30,Monitoring_new!$U30,IF(Monitoring_new!BA30=Monitoring_new!$P30,Monitoring_new!$V30,"ERROR"))))))</f>
        <v>0.5</v>
      </c>
      <c r="BB30" s="75"/>
      <c r="BC30" s="70">
        <f>IF(Monitoring_new!BC30="","",IF(Monitoring_new!BC30=Monitoring_new!$H30,Monitoring_new!$R30,IF(Monitoring_new!BC30=Monitoring_new!$J30,Monitoring_new!$S30,IF(Monitoring_new!BC30=Monitoring_new!$L30,Monitoring_new!$T30,IF(Monitoring_new!BC30=Monitoring_new!$N30,Monitoring_new!$U30,IF(Monitoring_new!BC30=Monitoring_new!$P30,Monitoring_new!$V30,"ERROR"))))))</f>
        <v>0</v>
      </c>
      <c r="BD30" s="75"/>
      <c r="BE30" s="70">
        <f>IF(Monitoring_new!BE30="","",IF(Monitoring_new!BE30=Monitoring_new!$H30,Monitoring_new!$R30,IF(Monitoring_new!BE30=Monitoring_new!$J30,Monitoring_new!$S30,IF(Monitoring_new!BE30=Monitoring_new!$L30,Monitoring_new!$T30,IF(Monitoring_new!BE30=Monitoring_new!$N30,Monitoring_new!$U30,IF(Monitoring_new!BE30=Monitoring_new!$P30,Monitoring_new!$V30,"ERROR"))))))</f>
        <v>0</v>
      </c>
      <c r="BF30" s="75"/>
      <c r="BG30" s="70">
        <f>IF(Monitoring_new!BG30="","",IF(Monitoring_new!BG30=Monitoring_new!$H30,Monitoring_new!$R30,IF(Monitoring_new!BG30=Monitoring_new!$J30,Monitoring_new!$S30,IF(Monitoring_new!BG30=Monitoring_new!$L30,Monitoring_new!$T30,IF(Monitoring_new!BG30=Monitoring_new!$N30,Monitoring_new!$U30,IF(Monitoring_new!BG30=Monitoring_new!$P30,Monitoring_new!$V30,"ERROR"))))))</f>
        <v>0</v>
      </c>
      <c r="BH30" s="75"/>
      <c r="BI30" s="70">
        <f>IF(Monitoring_new!BI30="","",IF(Monitoring_new!BI30=Monitoring_new!$H30,Monitoring_new!$R30,IF(Monitoring_new!BI30=Monitoring_new!$J30,Monitoring_new!$S30,IF(Monitoring_new!BI30=Monitoring_new!$L30,Monitoring_new!$T30,IF(Monitoring_new!BI30=Monitoring_new!$N30,Monitoring_new!$U30,IF(Monitoring_new!BI30=Monitoring_new!$P30,Monitoring_new!$V30,"ERROR"))))))</f>
        <v>1</v>
      </c>
      <c r="BJ30" s="75"/>
      <c r="BK30" s="70">
        <f>IF(Monitoring_new!BK30="","",IF(Monitoring_new!BK30=Monitoring_new!$H30,Monitoring_new!$R30,IF(Monitoring_new!BK30=Monitoring_new!$J30,Monitoring_new!$S30,IF(Monitoring_new!BK30=Monitoring_new!$L30,Monitoring_new!$T30,IF(Monitoring_new!BK30=Monitoring_new!$N30,Monitoring_new!$U30,IF(Monitoring_new!BK30=Monitoring_new!$P30,Monitoring_new!$V30,"ERROR"))))))</f>
        <v>0</v>
      </c>
      <c r="BL30" s="75"/>
      <c r="BM30" s="70">
        <f>IF(Monitoring_new!BM30="","",IF(Monitoring_new!BM30=Monitoring_new!$H30,Monitoring_new!$R30,IF(Monitoring_new!BM30=Monitoring_new!$J30,Monitoring_new!$S30,IF(Monitoring_new!BM30=Monitoring_new!$L30,Monitoring_new!$T30,IF(Monitoring_new!BM30=Monitoring_new!$N30,Monitoring_new!$U30,IF(Monitoring_new!BM30=Monitoring_new!$P30,Monitoring_new!$V30,"ERROR"))))))</f>
        <v>0</v>
      </c>
      <c r="BN30" s="75"/>
      <c r="BO30" s="70">
        <f>IF(Monitoring_new!BO30="","",IF(Monitoring_new!BO30=Monitoring_new!$H30,Monitoring_new!$R30,IF(Monitoring_new!BO30=Monitoring_new!$J30,Monitoring_new!$S30,IF(Monitoring_new!BO30=Monitoring_new!$L30,Monitoring_new!$T30,IF(Monitoring_new!BO30=Monitoring_new!$N30,Monitoring_new!$U30,IF(Monitoring_new!BO30=Monitoring_new!$P30,Monitoring_new!$V30,"ERROR"))))))</f>
        <v>0</v>
      </c>
      <c r="BP30" s="75"/>
      <c r="BQ30" s="70">
        <f>IF(Monitoring_new!BQ30="","",IF(Monitoring_new!BQ30=Monitoring_new!$H30,Monitoring_new!$R30,IF(Monitoring_new!BQ30=Monitoring_new!$J30,Monitoring_new!$S30,IF(Monitoring_new!BQ30=Monitoring_new!$L30,Monitoring_new!$T30,IF(Monitoring_new!BQ30=Monitoring_new!$N30,Monitoring_new!$U30,IF(Monitoring_new!BQ30=Monitoring_new!$P30,Monitoring_new!$V30,"ERROR"))))))</f>
        <v>0</v>
      </c>
      <c r="BR30" s="75"/>
      <c r="BS30" s="70">
        <f>IF(Monitoring_new!BS30="","",IF(Monitoring_new!BS30=Monitoring_new!$H30,Monitoring_new!$R30,IF(Monitoring_new!BS30=Monitoring_new!$J30,Monitoring_new!$S30,IF(Monitoring_new!BS30=Monitoring_new!$L30,Monitoring_new!$T30,IF(Monitoring_new!BS30=Monitoring_new!$N30,Monitoring_new!$U30,IF(Monitoring_new!BS30=Monitoring_new!$P30,Monitoring_new!$V30,"ERROR"))))))</f>
        <v>1</v>
      </c>
      <c r="BT30" s="75"/>
      <c r="BU30" s="70">
        <f>IF(Monitoring_new!BU30="","",IF(Monitoring_new!BU30=Monitoring_new!$H30,Monitoring_new!$R30,IF(Monitoring_new!BU30=Monitoring_new!$J30,Monitoring_new!$S30,IF(Monitoring_new!BU30=Monitoring_new!$L30,Monitoring_new!$T30,IF(Monitoring_new!BU30=Monitoring_new!$N30,Monitoring_new!$U30,IF(Monitoring_new!BU30=Monitoring_new!$P30,Monitoring_new!$V30,"ERROR"))))))</f>
        <v>0</v>
      </c>
      <c r="BV30" s="75"/>
      <c r="BW30" s="70">
        <f>IF(Monitoring_new!BW30="","",IF(Monitoring_new!BW30=Monitoring_new!$H30,Monitoring_new!$R30,IF(Monitoring_new!BW30=Monitoring_new!$J30,Monitoring_new!$S30,IF(Monitoring_new!BW30=Monitoring_new!$L30,Monitoring_new!$T30,IF(Monitoring_new!BW30=Monitoring_new!$N30,Monitoring_new!$U30,IF(Monitoring_new!BW30=Monitoring_new!$P30,Monitoring_new!$V30,"ERROR"))))))</f>
        <v>0</v>
      </c>
      <c r="BX30" s="75"/>
      <c r="BY30" s="70">
        <f>IF(Monitoring_new!BY30="","",IF(Monitoring_new!BY30=Monitoring_new!$H30,Monitoring_new!$R30,IF(Monitoring_new!BY30=Monitoring_new!$J30,Monitoring_new!$S30,IF(Monitoring_new!BY30=Monitoring_new!$L30,Monitoring_new!$T30,IF(Monitoring_new!BY30=Monitoring_new!$N30,Monitoring_new!$U30,IF(Monitoring_new!BY30=Monitoring_new!$P30,Monitoring_new!$V30,"ERROR"))))))</f>
        <v>0</v>
      </c>
      <c r="BZ30" s="75"/>
      <c r="CA30" s="70">
        <f>IF(Monitoring_new!CA30="","",IF(Monitoring_new!CA30=Monitoring_new!$H30,Monitoring_new!$R30,IF(Monitoring_new!CA30=Monitoring_new!$J30,Monitoring_new!$S30,IF(Monitoring_new!CA30=Monitoring_new!$L30,Monitoring_new!$T30,IF(Monitoring_new!CA30=Monitoring_new!$N30,Monitoring_new!$U30,IF(Monitoring_new!CA30=Monitoring_new!$P30,Monitoring_new!$V30,"ERROR"))))))</f>
        <v>1</v>
      </c>
      <c r="CB30" s="75"/>
      <c r="CC30" s="70">
        <f>IF(Monitoring_new!CC30="","",IF(Monitoring_new!CC30=Monitoring_new!$H30,Monitoring_new!$R30,IF(Monitoring_new!CC30=Monitoring_new!$J30,Monitoring_new!$S30,IF(Monitoring_new!CC30=Monitoring_new!$L30,Monitoring_new!$T30,IF(Monitoring_new!CC30=Monitoring_new!$N30,Monitoring_new!$U30,IF(Monitoring_new!CC30=Monitoring_new!$P30,Monitoring_new!$V30,"ERROR"))))))</f>
        <v>0</v>
      </c>
      <c r="CD30" s="43"/>
      <c r="CE30" s="70">
        <f>IF(Monitoring_new!CE30="","",IF(Monitoring_new!CE30=Monitoring_new!$H30,Monitoring_new!$R30,IF(Monitoring_new!CE30=Monitoring_new!$J30,Monitoring_new!$S30,IF(Monitoring_new!CE30=Monitoring_new!$L30,Monitoring_new!$T30,IF(Monitoring_new!CE30=Monitoring_new!$N30,Monitoring_new!$U30,IF(Monitoring_new!CE30=Monitoring_new!$P30,Monitoring_new!$V30,"ERROR"))))))</f>
        <v>1</v>
      </c>
      <c r="CF30" s="43"/>
      <c r="CG30" s="70">
        <f>IF(Monitoring_new!CG30="","",IF(Monitoring_new!CG30=Monitoring_new!$H30,Monitoring_new!$R30,IF(Monitoring_new!CG30=Monitoring_new!$J30,Monitoring_new!$S30,IF(Monitoring_new!CG30=Monitoring_new!$L30,Monitoring_new!$T30,IF(Monitoring_new!CG30=Monitoring_new!$N30,Monitoring_new!$U30,IF(Monitoring_new!CG30=Monitoring_new!$P30,Monitoring_new!$V30,"ERROR"))))))</f>
        <v>0</v>
      </c>
      <c r="CH30" s="75"/>
      <c r="CI30" s="70">
        <f>IF(Monitoring_new!CI30="","",IF(Monitoring_new!CI30=Monitoring_new!$H30,Monitoring_new!$R30,IF(Monitoring_new!CI30=Monitoring_new!$J30,Monitoring_new!$S30,IF(Monitoring_new!CI30=Monitoring_new!$L30,Monitoring_new!$T30,IF(Monitoring_new!CI30=Monitoring_new!$N30,Monitoring_new!$U30,IF(Monitoring_new!CI30=Monitoring_new!$P30,Monitoring_new!$V30,"ERROR"))))))</f>
        <v>0</v>
      </c>
      <c r="CJ30" s="75"/>
      <c r="CK30" s="70">
        <f>IF(Monitoring_new!CK30="","",IF(Monitoring_new!CK30=Monitoring_new!$H30,Monitoring_new!$R30,IF(Monitoring_new!CK30=Monitoring_new!$J30,Monitoring_new!$S30,IF(Monitoring_new!CK30=Monitoring_new!$L30,Monitoring_new!$T30,IF(Monitoring_new!CK30=Monitoring_new!$N30,Monitoring_new!$U30,IF(Monitoring_new!CK30=Monitoring_new!$P30,Monitoring_new!$V30,"ERROR"))))))</f>
        <v>0</v>
      </c>
      <c r="CL30" s="75"/>
      <c r="CM30" s="70">
        <f>IF(Monitoring_new!CM30="","",IF(Monitoring_new!CM30=Monitoring_new!$H30,Monitoring_new!$R30,IF(Monitoring_new!CM30=Monitoring_new!$J30,Monitoring_new!$S30,IF(Monitoring_new!CM30=Monitoring_new!$L30,Monitoring_new!$T30,IF(Monitoring_new!CM30=Monitoring_new!$N30,Monitoring_new!$U30,IF(Monitoring_new!CM30=Monitoring_new!$P30,Monitoring_new!$V30,"ERROR"))))))</f>
        <v>0</v>
      </c>
      <c r="CN30" s="75"/>
      <c r="CO30" s="70">
        <f>IF(Monitoring_new!CO30="","",IF(Monitoring_new!CO30=Monitoring_new!$H30,Monitoring_new!$R30,IF(Monitoring_new!CO30=Monitoring_new!$J30,Monitoring_new!$S30,IF(Monitoring_new!CO30=Monitoring_new!$L30,Monitoring_new!$T30,IF(Monitoring_new!CO30=Monitoring_new!$N30,Monitoring_new!$U30,IF(Monitoring_new!CO30=Monitoring_new!$P30,Monitoring_new!$V30,"ERROR"))))))</f>
        <v>1</v>
      </c>
      <c r="CP30" s="75"/>
      <c r="CQ30" s="70">
        <f>IF(Monitoring_new!CQ30="","",IF(Monitoring_new!CQ30=Monitoring_new!$H30,Monitoring_new!$R30,IF(Monitoring_new!CQ30=Monitoring_new!$J30,Monitoring_new!$S30,IF(Monitoring_new!CQ30=Monitoring_new!$L30,Monitoring_new!$T30,IF(Monitoring_new!CQ30=Monitoring_new!$N30,Monitoring_new!$U30,IF(Monitoring_new!CQ30=Monitoring_new!$P30,Monitoring_new!$V30,"ERROR"))))))</f>
        <v>0</v>
      </c>
      <c r="CR30" s="75"/>
      <c r="CS30" s="70">
        <f>IF(Monitoring_new!CS30="","",IF(Monitoring_new!CS30=Monitoring_new!$H30,Monitoring_new!$R30,IF(Monitoring_new!CS30=Monitoring_new!$J30,Monitoring_new!$S30,IF(Monitoring_new!CS30=Monitoring_new!$L30,Monitoring_new!$T30,IF(Monitoring_new!CS30=Monitoring_new!$N30,Monitoring_new!$U30,IF(Monitoring_new!CS30=Monitoring_new!$P30,Monitoring_new!$V30,"ERROR"))))))</f>
        <v>0</v>
      </c>
      <c r="CT30" s="75"/>
      <c r="CU30" s="70">
        <f>IF(Monitoring_new!CU30="","",IF(Monitoring_new!CU30=Monitoring_new!$H30,Monitoring_new!$R30,IF(Monitoring_new!CU30=Monitoring_new!$J30,Monitoring_new!$S30,IF(Monitoring_new!CU30=Monitoring_new!$L30,Monitoring_new!$T30,IF(Monitoring_new!CU30=Monitoring_new!$N30,Monitoring_new!$U30,IF(Monitoring_new!CU30=Monitoring_new!$P30,Monitoring_new!$V30,"ERROR"))))))</f>
        <v>0</v>
      </c>
      <c r="CV30" s="75"/>
      <c r="CW30" s="70">
        <f>IF(Monitoring_new!CW30="","",IF(Monitoring_new!CW30=Monitoring_new!$H30,Monitoring_new!$R30,IF(Monitoring_new!CW30=Monitoring_new!$J30,Monitoring_new!$S30,IF(Monitoring_new!CW30=Monitoring_new!$L30,Monitoring_new!$T30,IF(Monitoring_new!CW30=Monitoring_new!$N30,Monitoring_new!$U30,IF(Monitoring_new!CW30=Monitoring_new!$P30,Monitoring_new!$V30,"ERROR"))))))</f>
        <v>0</v>
      </c>
      <c r="CX30" s="75"/>
      <c r="CY30" s="70">
        <f>IF(Monitoring_new!CY30="","",IF(Monitoring_new!CY30=Monitoring_new!$H30,Monitoring_new!$R30,IF(Monitoring_new!CY30=Monitoring_new!$J30,Monitoring_new!$S30,IF(Monitoring_new!CY30=Monitoring_new!$L30,Monitoring_new!$T30,IF(Monitoring_new!CY30=Monitoring_new!$N30,Monitoring_new!$U30,IF(Monitoring_new!CY30=Monitoring_new!$P30,Monitoring_new!$V30,"ERROR"))))))</f>
        <v>0</v>
      </c>
      <c r="CZ30" s="75"/>
      <c r="DA30" s="70">
        <f>IF(Monitoring_new!DA30="","",IF(Monitoring_new!DA30=Monitoring_new!$H30,Monitoring_new!$R30,IF(Monitoring_new!DA30=Monitoring_new!$J30,Monitoring_new!$S30,IF(Monitoring_new!DA30=Monitoring_new!$L30,Monitoring_new!$T30,IF(Monitoring_new!DA30=Monitoring_new!$N30,Monitoring_new!$U30,IF(Monitoring_new!DA30=Monitoring_new!$P30,Monitoring_new!$V30,"ERROR"))))))</f>
        <v>0</v>
      </c>
      <c r="DB30" s="75"/>
      <c r="DC30" s="70">
        <f>IF(Monitoring_new!DC30="","",IF(Monitoring_new!DC30=Monitoring_new!$H30,Monitoring_new!$R30,IF(Monitoring_new!DC30=Monitoring_new!$J30,Monitoring_new!$S30,IF(Monitoring_new!DC30=Monitoring_new!$L30,Monitoring_new!$T30,IF(Monitoring_new!DC30=Monitoring_new!$N30,Monitoring_new!$U30,IF(Monitoring_new!DC30=Monitoring_new!$P30,Monitoring_new!$V30,"ERROR"))))))</f>
        <v>0</v>
      </c>
      <c r="DD30" s="75"/>
      <c r="DE30" s="70">
        <f>IF(Monitoring_new!DE30="","",IF(Monitoring_new!DE30=Monitoring_new!$H30,Monitoring_new!$R30,IF(Monitoring_new!DE30=Monitoring_new!$J30,Monitoring_new!$S30,IF(Monitoring_new!DE30=Monitoring_new!$L30,Monitoring_new!$T30,IF(Monitoring_new!DE30=Monitoring_new!$N30,Monitoring_new!$U30,IF(Monitoring_new!DE30=Monitoring_new!$P30,Monitoring_new!$V30,"ERROR"))))))</f>
        <v>0</v>
      </c>
      <c r="DF30" s="75"/>
      <c r="DG30" s="70">
        <f>IF(Monitoring_new!DG30="","",IF(Monitoring_new!DG30=Monitoring_new!$H30,Monitoring_new!$R30,IF(Monitoring_new!DG30=Monitoring_new!$J30,Monitoring_new!$S30,IF(Monitoring_new!DG30=Monitoring_new!$L30,Monitoring_new!$T30,IF(Monitoring_new!DG30=Monitoring_new!$N30,Monitoring_new!$U30,IF(Monitoring_new!DG30=Monitoring_new!$P30,Monitoring_new!$V30,"ERROR"))))))</f>
        <v>0</v>
      </c>
      <c r="DH30" s="75"/>
      <c r="DI30" s="70">
        <f>IF(Monitoring_new!DI30="","",IF(Monitoring_new!DI30=Monitoring_new!$H30,Monitoring_new!$R30,IF(Monitoring_new!DI30=Monitoring_new!$J30,Monitoring_new!$S30,IF(Monitoring_new!DI30=Monitoring_new!$L30,Monitoring_new!$T30,IF(Monitoring_new!DI30=Monitoring_new!$N30,Monitoring_new!$U30,IF(Monitoring_new!DI30=Monitoring_new!$P30,Monitoring_new!$V30,"ERROR"))))))</f>
        <v>0</v>
      </c>
      <c r="DJ30" s="75"/>
      <c r="DK30" s="70">
        <f>IF(Monitoring_new!DK30="","",IF(Monitoring_new!DK30=Monitoring_new!$H30,Monitoring_new!$R30,IF(Monitoring_new!DK30=Monitoring_new!$J30,Monitoring_new!$S30,IF(Monitoring_new!DK30=Monitoring_new!$L30,Monitoring_new!$T30,IF(Monitoring_new!DK30=Monitoring_new!$N30,Monitoring_new!$U30,IF(Monitoring_new!DK30=Monitoring_new!$P30,Monitoring_new!$V30,"ERROR"))))))</f>
        <v>0</v>
      </c>
      <c r="DL30" s="75"/>
      <c r="DM30" s="70">
        <f>IF(Monitoring_new!DM30="","",IF(Monitoring_new!DM30=Monitoring_new!$H30,Monitoring_new!$R30,IF(Monitoring_new!DM30=Monitoring_new!$J30,Monitoring_new!$S30,IF(Monitoring_new!DM30=Monitoring_new!$L30,Monitoring_new!$T30,IF(Monitoring_new!DM30=Monitoring_new!$N30,Monitoring_new!$U30,IF(Monitoring_new!DM30=Monitoring_new!$P30,Monitoring_new!$V30,"ERROR"))))))</f>
        <v>0</v>
      </c>
      <c r="DN30" s="75"/>
      <c r="DO30" s="70">
        <f>IF(Monitoring_new!DO30="","",IF(Monitoring_new!DO30=Monitoring_new!$H30,Monitoring_new!$R30,IF(Monitoring_new!DO30=Monitoring_new!$J30,Monitoring_new!$S30,IF(Monitoring_new!DO30=Monitoring_new!$L30,Monitoring_new!$T30,IF(Monitoring_new!DO30=Monitoring_new!$N30,Monitoring_new!$U30,IF(Monitoring_new!DO30=Monitoring_new!$P30,Monitoring_new!$V30,"ERROR"))))))</f>
        <v>0</v>
      </c>
      <c r="DP30" s="75"/>
      <c r="DQ30" s="70">
        <f>IF(Monitoring_new!DQ30="","",IF(Monitoring_new!DQ30=Monitoring_new!$H30,Monitoring_new!$R30,IF(Monitoring_new!DQ30=Monitoring_new!$J30,Monitoring_new!$S30,IF(Monitoring_new!DQ30=Monitoring_new!$L30,Monitoring_new!$T30,IF(Monitoring_new!DQ30=Monitoring_new!$N30,Monitoring_new!$U30,IF(Monitoring_new!DQ30=Monitoring_new!$P30,Monitoring_new!$V30,"ERROR"))))))</f>
        <v>0</v>
      </c>
      <c r="DR30" s="75"/>
      <c r="DS30" s="70">
        <f>IF(Monitoring_new!DS30="","",IF(Monitoring_new!DS30=Monitoring_new!$H30,Monitoring_new!$R30,IF(Monitoring_new!DS30=Monitoring_new!$J30,Monitoring_new!$S30,IF(Monitoring_new!DS30=Monitoring_new!$L30,Monitoring_new!$T30,IF(Monitoring_new!DS30=Monitoring_new!$N30,Monitoring_new!$U30,IF(Monitoring_new!DS30=Monitoring_new!$P30,Monitoring_new!$V30,"ERROR"))))))</f>
        <v>0</v>
      </c>
      <c r="DT30" s="75"/>
      <c r="DU30" s="70">
        <f>IF(Monitoring_new!DU30="","",IF(Monitoring_new!DU30=Monitoring_new!$H30,Monitoring_new!$R30,IF(Monitoring_new!DU30=Monitoring_new!$J30,Monitoring_new!$S30,IF(Monitoring_new!DU30=Monitoring_new!$L30,Monitoring_new!$T30,IF(Monitoring_new!DU30=Monitoring_new!$N30,Monitoring_new!$U30,IF(Monitoring_new!DU30=Monitoring_new!$P30,Monitoring_new!$V30,"ERROR"))))))</f>
        <v>0</v>
      </c>
      <c r="DV30" s="75"/>
      <c r="DW30" s="70">
        <f>IF(Monitoring_new!DW30="","",IF(Monitoring_new!DW30=Monitoring_new!$H30,Monitoring_new!$R30,IF(Monitoring_new!DW30=Monitoring_new!$J30,Monitoring_new!$S30,IF(Monitoring_new!DW30=Monitoring_new!$L30,Monitoring_new!$T30,IF(Monitoring_new!DW30=Monitoring_new!$N30,Monitoring_new!$U30,IF(Monitoring_new!DW30=Monitoring_new!$P30,Monitoring_new!$V30,"ERROR"))))))</f>
        <v>1</v>
      </c>
      <c r="DX30" s="75"/>
      <c r="DY30" s="70">
        <f>IF(Monitoring_new!DY30="","",IF(Monitoring_new!DY30=Monitoring_new!$H30,Monitoring_new!$R30,IF(Monitoring_new!DY30=Monitoring_new!$J30,Monitoring_new!$S30,IF(Monitoring_new!DY30=Monitoring_new!$L30,Monitoring_new!$T30,IF(Monitoring_new!DY30=Monitoring_new!$N30,Monitoring_new!$U30,IF(Monitoring_new!DY30=Monitoring_new!$P30,Monitoring_new!$V30,"ERROR"))))))</f>
        <v>0</v>
      </c>
      <c r="DZ30" s="75"/>
      <c r="EA30" s="70">
        <f>IF(Monitoring_new!EA30="","",IF(Monitoring_new!EA30=Monitoring_new!$H30,Monitoring_new!$R30,IF(Monitoring_new!EA30=Monitoring_new!$J30,Monitoring_new!$S30,IF(Monitoring_new!EA30=Monitoring_new!$L30,Monitoring_new!$T30,IF(Monitoring_new!EA30=Monitoring_new!$N30,Monitoring_new!$U30,IF(Monitoring_new!EA30=Monitoring_new!$P30,Monitoring_new!$V30,"ERROR"))))))</f>
        <v>0</v>
      </c>
      <c r="EB30" s="75"/>
      <c r="EC30" s="70">
        <f>IF(Monitoring_new!EC30="","",IF(Monitoring_new!EC30=Monitoring_new!$H30,Monitoring_new!$R30,IF(Monitoring_new!EC30=Monitoring_new!$J30,Monitoring_new!$S30,IF(Monitoring_new!EC30=Monitoring_new!$L30,Monitoring_new!$T30,IF(Monitoring_new!EC30=Monitoring_new!$N30,Monitoring_new!$U30,IF(Monitoring_new!EC30=Monitoring_new!$P30,Monitoring_new!$V30,"ERROR"))))))</f>
        <v>0</v>
      </c>
      <c r="ED30" s="75"/>
      <c r="EE30" s="70">
        <f>IF(Monitoring_new!EE30="","",IF(Monitoring_new!EE30=Monitoring_new!$H30,Monitoring_new!$R30,IF(Monitoring_new!EE30=Monitoring_new!$J30,Monitoring_new!$S30,IF(Monitoring_new!EE30=Monitoring_new!$L30,Monitoring_new!$T30,IF(Monitoring_new!EE30=Monitoring_new!$N30,Monitoring_new!$U30,IF(Monitoring_new!EE30=Monitoring_new!$P30,Monitoring_new!$V30,"ERROR"))))))</f>
        <v>1</v>
      </c>
      <c r="EF30" s="75"/>
      <c r="EG30" s="70">
        <f>IF(Monitoring_new!EG30="","",IF(Monitoring_new!EG30=Monitoring_new!$H30,Monitoring_new!$R30,IF(Monitoring_new!EG30=Monitoring_new!$J30,Monitoring_new!$S30,IF(Monitoring_new!EG30=Monitoring_new!$L30,Monitoring_new!$T30,IF(Monitoring_new!EG30=Monitoring_new!$N30,Monitoring_new!$U30,IF(Monitoring_new!EG30=Monitoring_new!$P30,Monitoring_new!$V30,"ERROR"))))))</f>
        <v>0</v>
      </c>
      <c r="EH30" s="75"/>
      <c r="EI30" s="70">
        <f>IF(Monitoring_new!EI30="","",IF(Monitoring_new!EI30=Monitoring_new!$H30,Monitoring_new!$R30,IF(Monitoring_new!EI30=Monitoring_new!$J30,Monitoring_new!$S30,IF(Monitoring_new!EI30=Monitoring_new!$L30,Monitoring_new!$T30,IF(Monitoring_new!EI30=Monitoring_new!$N30,Monitoring_new!$U30,IF(Monitoring_new!EI30=Monitoring_new!$P30,Monitoring_new!$V30,"ERROR"))))))</f>
        <v>0</v>
      </c>
      <c r="EJ30" s="75"/>
      <c r="EK30" s="70">
        <f>IF(Monitoring_new!EK30="","",IF(Monitoring_new!EK30=Monitoring_new!$H30,Monitoring_new!$R30,IF(Monitoring_new!EK30=Monitoring_new!$J30,Monitoring_new!$S30,IF(Monitoring_new!EK30=Monitoring_new!$L30,Monitoring_new!$T30,IF(Monitoring_new!EK30=Monitoring_new!$N30,Monitoring_new!$U30,IF(Monitoring_new!EK30=Monitoring_new!$P30,Monitoring_new!$V30,"ERROR"))))))</f>
        <v>0</v>
      </c>
      <c r="EL30" s="75"/>
      <c r="EM30" s="70">
        <f>IF(Monitoring_new!EM30="","",IF(Monitoring_new!EM30=Monitoring_new!$H30,Monitoring_new!$R30,IF(Monitoring_new!EM30=Monitoring_new!$J30,Monitoring_new!$S30,IF(Monitoring_new!EM30=Monitoring_new!$L30,Monitoring_new!$T30,IF(Monitoring_new!EM30=Monitoring_new!$N30,Monitoring_new!$U30,IF(Monitoring_new!EM30=Monitoring_new!$P30,Monitoring_new!$V30,"ERROR"))))))</f>
        <v>0</v>
      </c>
      <c r="EN30" s="75"/>
      <c r="EO30" s="70">
        <f>IF(Monitoring_new!EO30="","",IF(Monitoring_new!EO30=Monitoring_new!$H30,Monitoring_new!$R30,IF(Monitoring_new!EO30=Monitoring_new!$J30,Monitoring_new!$S30,IF(Monitoring_new!EO30=Monitoring_new!$L30,Monitoring_new!$T30,IF(Monitoring_new!EO30=Monitoring_new!$N30,Monitoring_new!$U30,IF(Monitoring_new!EO30=Monitoring_new!$P30,Monitoring_new!$V30,"ERROR"))))))</f>
        <v>0</v>
      </c>
      <c r="EP30" s="75"/>
      <c r="EQ30" s="70">
        <f>IF(Monitoring_new!EQ30="","",IF(Monitoring_new!EQ30=Monitoring_new!$H30,Monitoring_new!$R30,IF(Monitoring_new!EQ30=Monitoring_new!$J30,Monitoring_new!$S30,IF(Monitoring_new!EQ30=Monitoring_new!$L30,Monitoring_new!$T30,IF(Monitoring_new!EQ30=Monitoring_new!$N30,Monitoring_new!$U30,IF(Monitoring_new!EQ30=Monitoring_new!$P30,Monitoring_new!$V30,"ERROR"))))))</f>
        <v>0</v>
      </c>
      <c r="ER30" s="75"/>
      <c r="ES30" s="70">
        <f>IF(Monitoring_new!ES30="","",IF(Monitoring_new!ES30=Monitoring_new!$H30,Monitoring_new!$R30,IF(Monitoring_new!ES30=Monitoring_new!$J30,Monitoring_new!$S30,IF(Monitoring_new!ES30=Monitoring_new!$L30,Monitoring_new!$T30,IF(Monitoring_new!ES30=Monitoring_new!$N30,Monitoring_new!$U30,IF(Monitoring_new!ES30=Monitoring_new!$P30,Monitoring_new!$V30,"ERROR"))))))</f>
        <v>0</v>
      </c>
      <c r="ET30" s="75"/>
      <c r="EU30" s="70">
        <f>IF(Monitoring_new!EU30="","",IF(Monitoring_new!EU30=Monitoring_new!$H30,Monitoring_new!$R30,IF(Monitoring_new!EU30=Monitoring_new!$J30,Monitoring_new!$S30,IF(Monitoring_new!EU30=Monitoring_new!$L30,Monitoring_new!$T30,IF(Monitoring_new!EU30=Monitoring_new!$N30,Monitoring_new!$U30,IF(Monitoring_new!EU30=Monitoring_new!$P30,Monitoring_new!$V30,"ERROR"))))))</f>
        <v>0.5</v>
      </c>
      <c r="EV30" s="75"/>
      <c r="EW30" s="70">
        <f>IF(Monitoring_new!EW30="","",IF(Monitoring_new!EW30=Monitoring_new!$H30,Monitoring_new!$R30,IF(Monitoring_new!EW30=Monitoring_new!$J30,Monitoring_new!$S30,IF(Monitoring_new!EW30=Monitoring_new!$L30,Monitoring_new!$T30,IF(Monitoring_new!EW30=Monitoring_new!$N30,Monitoring_new!$U30,IF(Monitoring_new!EW30=Monitoring_new!$P30,Monitoring_new!$V30,"ERROR"))))))</f>
        <v>0</v>
      </c>
      <c r="EX30" s="75"/>
      <c r="EY30" s="70">
        <f>IF(Monitoring_new!EY30="","",IF(Monitoring_new!EY30=Monitoring_new!$H30,Monitoring_new!$R30,IF(Monitoring_new!EY30=Monitoring_new!$J30,Monitoring_new!$S30,IF(Monitoring_new!EY30=Monitoring_new!$L30,Monitoring_new!$T30,IF(Monitoring_new!EY30=Monitoring_new!$N30,Monitoring_new!$U30,IF(Monitoring_new!EY30=Monitoring_new!$P30,Monitoring_new!$V30,"ERROR"))))))</f>
        <v>0</v>
      </c>
      <c r="EZ30" s="75"/>
      <c r="FA30" s="75"/>
      <c r="FB30" s="70" t="str">
        <f>IF(Monitoring_new!FB30="","",IF(Monitoring_new!FB30=Monitoring_new!$H30,Monitoring_new!$R30,IF(Monitoring_new!FB30=Monitoring_new!$J30,Monitoring_new!$S30,IF(Monitoring_new!FB30=Monitoring_new!$L30,Monitoring_new!$T30,IF(Monitoring_new!FB30=Monitoring_new!$N30,Monitoring_new!$U30,IF(Monitoring_new!FB30=Monitoring_new!$P30,Monitoring_new!$V30,"ERROR"))))))</f>
        <v/>
      </c>
      <c r="FC30" s="75"/>
      <c r="FD30" s="70" t="str">
        <f>IF(Monitoring_new!FD30="","",IF(Monitoring_new!FD30=Monitoring_new!$H30,Monitoring_new!$R30,IF(Monitoring_new!FD30=Monitoring_new!$J30,Monitoring_new!$S30,IF(Monitoring_new!FD30=Monitoring_new!$L30,Monitoring_new!$T30,IF(Monitoring_new!FD30=Monitoring_new!$N30,Monitoring_new!$U30,IF(Monitoring_new!FD30=Monitoring_new!$P30,Monitoring_new!$V30,"ERROR"))))))</f>
        <v/>
      </c>
      <c r="FE30" s="75"/>
      <c r="FF30" s="70" t="str">
        <f>IF(Monitoring_new!FF30="","",IF(Monitoring_new!FF30=Monitoring_new!$H30,Monitoring_new!$R30,IF(Monitoring_new!FF30=Monitoring_new!$J30,Monitoring_new!$S30,IF(Monitoring_new!FF30=Monitoring_new!$L30,Monitoring_new!$T30,IF(Monitoring_new!FF30=Monitoring_new!$N30,Monitoring_new!$U30,IF(Monitoring_new!FF30=Monitoring_new!$P30,Monitoring_new!$V30,"ERROR"))))))</f>
        <v/>
      </c>
      <c r="FG30" s="75"/>
    </row>
    <row r="31" spans="1:163" ht="50.1" customHeight="1" x14ac:dyDescent="0.3">
      <c r="A31" s="23" t="s">
        <v>55</v>
      </c>
      <c r="B31" s="26" t="s">
        <v>87</v>
      </c>
      <c r="C31" s="157" t="str">
        <f>VLOOKUP(A31,Quest_eng_2018!A:C,3,FALSE)</f>
        <v>Is the enterprise monthly average salary displayed on the Web page?</v>
      </c>
      <c r="D31" s="157" t="s">
        <v>321</v>
      </c>
      <c r="E31" s="24" t="s">
        <v>152</v>
      </c>
      <c r="F31" s="24" t="s">
        <v>153</v>
      </c>
      <c r="G31" s="25">
        <v>1</v>
      </c>
      <c r="H31" s="24" t="s">
        <v>21</v>
      </c>
      <c r="I31" s="24" t="s">
        <v>22</v>
      </c>
      <c r="J31" s="24" t="s">
        <v>23</v>
      </c>
      <c r="K31" s="24" t="s">
        <v>24</v>
      </c>
      <c r="L31" s="24" t="s">
        <v>25</v>
      </c>
      <c r="M31" s="24" t="s">
        <v>26</v>
      </c>
      <c r="N31" s="24" t="s">
        <v>255</v>
      </c>
      <c r="O31" s="24" t="s">
        <v>255</v>
      </c>
      <c r="P31" s="24" t="s">
        <v>414</v>
      </c>
      <c r="Q31" s="24" t="s">
        <v>414</v>
      </c>
      <c r="R31" s="25">
        <v>1</v>
      </c>
      <c r="S31" s="24">
        <v>0</v>
      </c>
      <c r="T31" s="25">
        <f t="shared" si="0"/>
        <v>0.5</v>
      </c>
      <c r="U31" s="24" t="s">
        <v>255</v>
      </c>
      <c r="V31" s="24" t="s">
        <v>414</v>
      </c>
      <c r="W31" s="70">
        <f>IF(Monitoring_new!W31="","",IF(Monitoring_new!W31=Monitoring_new!$H31,Monitoring_new!$R31,IF(Monitoring_new!W31=Monitoring_new!$J31,Monitoring_new!$S31,IF(Monitoring_new!W31=Monitoring_new!$L31,Monitoring_new!$T31,IF(Monitoring_new!W31=Monitoring_new!$N31,Monitoring_new!$U31,IF(Monitoring_new!W31=Monitoring_new!$P31,Monitoring_new!$V31,"ERROR"))))))</f>
        <v>0</v>
      </c>
      <c r="X31" s="42"/>
      <c r="Y31" s="70">
        <f>IF(Monitoring_new!Y31="","",IF(Monitoring_new!Y31=Monitoring_new!$H31,Monitoring_new!$R31,IF(Monitoring_new!Y31=Monitoring_new!$J31,Monitoring_new!$S31,IF(Monitoring_new!Y31=Monitoring_new!$L31,Monitoring_new!$T31,IF(Monitoring_new!Y31=Monitoring_new!$N31,Monitoring_new!$U31,IF(Monitoring_new!Y31=Monitoring_new!$P31,Monitoring_new!$V31,"ERROR"))))))</f>
        <v>0</v>
      </c>
      <c r="Z31" s="42"/>
      <c r="AA31" s="70">
        <f>IF(Monitoring_new!AA31="","",IF(Monitoring_new!AA31=Monitoring_new!$H31,Monitoring_new!$R31,IF(Monitoring_new!AA31=Monitoring_new!$J31,Monitoring_new!$S31,IF(Monitoring_new!AA31=Monitoring_new!$L31,Monitoring_new!$T31,IF(Monitoring_new!AA31=Monitoring_new!$N31,Monitoring_new!$U31,IF(Monitoring_new!AA31=Monitoring_new!$P31,Monitoring_new!$V31,"ERROR"))))))</f>
        <v>0</v>
      </c>
      <c r="AB31" s="67"/>
      <c r="AC31" s="70">
        <f>IF(Monitoring_new!AC31="","",IF(Monitoring_new!AC31=Monitoring_new!$H31,Monitoring_new!$R31,IF(Monitoring_new!AC31=Monitoring_new!$J31,Monitoring_new!$S31,IF(Monitoring_new!AC31=Monitoring_new!$L31,Monitoring_new!$T31,IF(Monitoring_new!AC31=Monitoring_new!$N31,Monitoring_new!$U31,IF(Monitoring_new!AC31=Monitoring_new!$P31,Monitoring_new!$V31,"ERROR"))))))</f>
        <v>0</v>
      </c>
      <c r="AD31" s="87"/>
      <c r="AE31" s="70">
        <f>IF(Monitoring_new!AE31="","",IF(Monitoring_new!AE31=Monitoring_new!$H31,Monitoring_new!$R31,IF(Monitoring_new!AE31=Monitoring_new!$J31,Monitoring_new!$S31,IF(Monitoring_new!AE31=Monitoring_new!$L31,Monitoring_new!$T31,IF(Monitoring_new!AE31=Monitoring_new!$N31,Monitoring_new!$U31,IF(Monitoring_new!AE31=Monitoring_new!$P31,Monitoring_new!$V31,"ERROR"))))))</f>
        <v>0</v>
      </c>
      <c r="AF31" s="75"/>
      <c r="AG31" s="70">
        <f>IF(Monitoring_new!AG31="","",IF(Monitoring_new!AG31=Monitoring_new!$H31,Monitoring_new!$R31,IF(Monitoring_new!AG31=Monitoring_new!$J31,Monitoring_new!$S31,IF(Monitoring_new!AG31=Monitoring_new!$L31,Monitoring_new!$T31,IF(Monitoring_new!AG31=Monitoring_new!$N31,Monitoring_new!$U31,IF(Monitoring_new!AG31=Monitoring_new!$P31,Monitoring_new!$V31,"ERROR"))))))</f>
        <v>0</v>
      </c>
      <c r="AH31" s="75"/>
      <c r="AI31" s="70">
        <f>IF(Monitoring_new!AI31="","",IF(Monitoring_new!AI31=Monitoring_new!$H31,Monitoring_new!$R31,IF(Monitoring_new!AI31=Monitoring_new!$J31,Monitoring_new!$S31,IF(Monitoring_new!AI31=Monitoring_new!$L31,Monitoring_new!$T31,IF(Monitoring_new!AI31=Monitoring_new!$N31,Monitoring_new!$U31,IF(Monitoring_new!AI31=Monitoring_new!$P31,Monitoring_new!$V31,"ERROR"))))))</f>
        <v>0</v>
      </c>
      <c r="AJ31" s="75"/>
      <c r="AK31" s="70">
        <f>IF(Monitoring_new!AK31="","",IF(Monitoring_new!AK31=Monitoring_new!$H31,Monitoring_new!$R31,IF(Monitoring_new!AK31=Monitoring_new!$J31,Monitoring_new!$S31,IF(Monitoring_new!AK31=Monitoring_new!$L31,Monitoring_new!$T31,IF(Monitoring_new!AK31=Monitoring_new!$N31,Monitoring_new!$U31,IF(Monitoring_new!AK31=Monitoring_new!$P31,Monitoring_new!$V31,"ERROR"))))))</f>
        <v>0</v>
      </c>
      <c r="AL31" s="87"/>
      <c r="AM31" s="70">
        <f>IF(Monitoring_new!AM31="","",IF(Monitoring_new!AM31=Monitoring_new!$H31,Monitoring_new!$R31,IF(Monitoring_new!AM31=Monitoring_new!$J31,Monitoring_new!$S31,IF(Monitoring_new!AM31=Monitoring_new!$L31,Monitoring_new!$T31,IF(Monitoring_new!AM31=Monitoring_new!$N31,Monitoring_new!$U31,IF(Monitoring_new!AM31=Monitoring_new!$P31,Monitoring_new!$V31,"ERROR"))))))</f>
        <v>0</v>
      </c>
      <c r="AN31" s="87"/>
      <c r="AO31" s="70">
        <f>IF(Monitoring_new!AO31="","",IF(Monitoring_new!AO31=Monitoring_new!$H31,Monitoring_new!$R31,IF(Monitoring_new!AO31=Monitoring_new!$J31,Monitoring_new!$S31,IF(Monitoring_new!AO31=Monitoring_new!$L31,Monitoring_new!$T31,IF(Monitoring_new!AO31=Monitoring_new!$N31,Monitoring_new!$U31,IF(Monitoring_new!AO31=Monitoring_new!$P31,Monitoring_new!$V31,"ERROR"))))))</f>
        <v>0</v>
      </c>
      <c r="AP31" s="75"/>
      <c r="AQ31" s="70">
        <f>IF(Monitoring_new!AQ31="","",IF(Monitoring_new!AQ31=Monitoring_new!$H31,Monitoring_new!$R31,IF(Monitoring_new!AQ31=Monitoring_new!$J31,Monitoring_new!$S31,IF(Monitoring_new!AQ31=Monitoring_new!$L31,Monitoring_new!$T31,IF(Monitoring_new!AQ31=Monitoring_new!$N31,Monitoring_new!$U31,IF(Monitoring_new!AQ31=Monitoring_new!$P31,Monitoring_new!$V31,"ERROR"))))))</f>
        <v>0.5</v>
      </c>
      <c r="AR31" s="75"/>
      <c r="AS31" s="70">
        <f>IF(Monitoring_new!AS31="","",IF(Monitoring_new!AS31=Monitoring_new!$H31,Monitoring_new!$R31,IF(Monitoring_new!AS31=Monitoring_new!$J31,Monitoring_new!$S31,IF(Monitoring_new!AS31=Monitoring_new!$L31,Monitoring_new!$T31,IF(Monitoring_new!AS31=Monitoring_new!$N31,Monitoring_new!$U31,IF(Monitoring_new!AS31=Monitoring_new!$P31,Monitoring_new!$V31,"ERROR"))))))</f>
        <v>0</v>
      </c>
      <c r="AT31" s="75"/>
      <c r="AU31" s="70">
        <f>IF(Monitoring_new!AU31="","",IF(Monitoring_new!AU31=Monitoring_new!$H31,Monitoring_new!$R31,IF(Monitoring_new!AU31=Monitoring_new!$J31,Monitoring_new!$S31,IF(Monitoring_new!AU31=Monitoring_new!$L31,Monitoring_new!$T31,IF(Monitoring_new!AU31=Monitoring_new!$N31,Monitoring_new!$U31,IF(Monitoring_new!AU31=Monitoring_new!$P31,Monitoring_new!$V31,"ERROR"))))))</f>
        <v>0</v>
      </c>
      <c r="AV31" s="75"/>
      <c r="AW31" s="70">
        <f>IF(Monitoring_new!AW31="","",IF(Monitoring_new!AW31=Monitoring_new!$H31,Monitoring_new!$R31,IF(Monitoring_new!AW31=Monitoring_new!$J31,Monitoring_new!$S31,IF(Monitoring_new!AW31=Monitoring_new!$L31,Monitoring_new!$T31,IF(Monitoring_new!AW31=Monitoring_new!$N31,Monitoring_new!$U31,IF(Monitoring_new!AW31=Monitoring_new!$P31,Monitoring_new!$V31,"ERROR"))))))</f>
        <v>0</v>
      </c>
      <c r="AX31" s="75"/>
      <c r="AY31" s="70">
        <f>IF(Monitoring_new!AY31="","",IF(Monitoring_new!AY31=Monitoring_new!$H31,Monitoring_new!$R31,IF(Monitoring_new!AY31=Monitoring_new!$J31,Monitoring_new!$S31,IF(Monitoring_new!AY31=Monitoring_new!$L31,Monitoring_new!$T31,IF(Monitoring_new!AY31=Monitoring_new!$N31,Monitoring_new!$U31,IF(Monitoring_new!AY31=Monitoring_new!$P31,Monitoring_new!$V31,"ERROR"))))))</f>
        <v>0</v>
      </c>
      <c r="AZ31" s="75"/>
      <c r="BA31" s="70">
        <f>IF(Monitoring_new!BA31="","",IF(Monitoring_new!BA31=Monitoring_new!$H31,Monitoring_new!$R31,IF(Monitoring_new!BA31=Monitoring_new!$J31,Monitoring_new!$S31,IF(Monitoring_new!BA31=Monitoring_new!$L31,Monitoring_new!$T31,IF(Monitoring_new!BA31=Monitoring_new!$N31,Monitoring_new!$U31,IF(Monitoring_new!BA31=Monitoring_new!$P31,Monitoring_new!$V31,"ERROR"))))))</f>
        <v>0</v>
      </c>
      <c r="BB31" s="75"/>
      <c r="BC31" s="70">
        <f>IF(Monitoring_new!BC31="","",IF(Monitoring_new!BC31=Monitoring_new!$H31,Monitoring_new!$R31,IF(Monitoring_new!BC31=Monitoring_new!$J31,Monitoring_new!$S31,IF(Monitoring_new!BC31=Monitoring_new!$L31,Monitoring_new!$T31,IF(Monitoring_new!BC31=Monitoring_new!$N31,Monitoring_new!$U31,IF(Monitoring_new!BC31=Monitoring_new!$P31,Monitoring_new!$V31,"ERROR"))))))</f>
        <v>0</v>
      </c>
      <c r="BD31" s="75"/>
      <c r="BE31" s="70">
        <f>IF(Monitoring_new!BE31="","",IF(Monitoring_new!BE31=Monitoring_new!$H31,Monitoring_new!$R31,IF(Monitoring_new!BE31=Monitoring_new!$J31,Monitoring_new!$S31,IF(Monitoring_new!BE31=Monitoring_new!$L31,Monitoring_new!$T31,IF(Monitoring_new!BE31=Monitoring_new!$N31,Monitoring_new!$U31,IF(Monitoring_new!BE31=Monitoring_new!$P31,Monitoring_new!$V31,"ERROR"))))))</f>
        <v>0</v>
      </c>
      <c r="BF31" s="75"/>
      <c r="BG31" s="70">
        <f>IF(Monitoring_new!BG31="","",IF(Monitoring_new!BG31=Monitoring_new!$H31,Monitoring_new!$R31,IF(Monitoring_new!BG31=Monitoring_new!$J31,Monitoring_new!$S31,IF(Monitoring_new!BG31=Monitoring_new!$L31,Monitoring_new!$T31,IF(Monitoring_new!BG31=Monitoring_new!$N31,Monitoring_new!$U31,IF(Monitoring_new!BG31=Monitoring_new!$P31,Monitoring_new!$V31,"ERROR"))))))</f>
        <v>0</v>
      </c>
      <c r="BH31" s="75"/>
      <c r="BI31" s="70">
        <f>IF(Monitoring_new!BI31="","",IF(Monitoring_new!BI31=Monitoring_new!$H31,Monitoring_new!$R31,IF(Monitoring_new!BI31=Monitoring_new!$J31,Monitoring_new!$S31,IF(Monitoring_new!BI31=Monitoring_new!$L31,Monitoring_new!$T31,IF(Monitoring_new!BI31=Monitoring_new!$N31,Monitoring_new!$U31,IF(Monitoring_new!BI31=Monitoring_new!$P31,Monitoring_new!$V31,"ERROR"))))))</f>
        <v>0</v>
      </c>
      <c r="BJ31" s="87"/>
      <c r="BK31" s="70">
        <f>IF(Monitoring_new!BK31="","",IF(Monitoring_new!BK31=Monitoring_new!$H31,Monitoring_new!$R31,IF(Monitoring_new!BK31=Monitoring_new!$J31,Monitoring_new!$S31,IF(Monitoring_new!BK31=Monitoring_new!$L31,Monitoring_new!$T31,IF(Monitoring_new!BK31=Monitoring_new!$N31,Monitoring_new!$U31,IF(Monitoring_new!BK31=Monitoring_new!$P31,Monitoring_new!$V31,"ERROR"))))))</f>
        <v>0</v>
      </c>
      <c r="BL31" s="75"/>
      <c r="BM31" s="70">
        <f>IF(Monitoring_new!BM31="","",IF(Monitoring_new!BM31=Monitoring_new!$H31,Monitoring_new!$R31,IF(Monitoring_new!BM31=Monitoring_new!$J31,Monitoring_new!$S31,IF(Monitoring_new!BM31=Monitoring_new!$L31,Monitoring_new!$T31,IF(Monitoring_new!BM31=Monitoring_new!$N31,Monitoring_new!$U31,IF(Monitoring_new!BM31=Monitoring_new!$P31,Monitoring_new!$V31,"ERROR"))))))</f>
        <v>0</v>
      </c>
      <c r="BN31" s="75"/>
      <c r="BO31" s="70">
        <f>IF(Monitoring_new!BO31="","",IF(Monitoring_new!BO31=Monitoring_new!$H31,Monitoring_new!$R31,IF(Monitoring_new!BO31=Monitoring_new!$J31,Monitoring_new!$S31,IF(Monitoring_new!BO31=Monitoring_new!$L31,Monitoring_new!$T31,IF(Monitoring_new!BO31=Monitoring_new!$N31,Monitoring_new!$U31,IF(Monitoring_new!BO31=Monitoring_new!$P31,Monitoring_new!$V31,"ERROR"))))))</f>
        <v>0</v>
      </c>
      <c r="BP31" s="75"/>
      <c r="BQ31" s="70">
        <f>IF(Monitoring_new!BQ31="","",IF(Monitoring_new!BQ31=Monitoring_new!$H31,Monitoring_new!$R31,IF(Monitoring_new!BQ31=Monitoring_new!$J31,Monitoring_new!$S31,IF(Monitoring_new!BQ31=Monitoring_new!$L31,Monitoring_new!$T31,IF(Monitoring_new!BQ31=Monitoring_new!$N31,Monitoring_new!$U31,IF(Monitoring_new!BQ31=Monitoring_new!$P31,Monitoring_new!$V31,"ERROR"))))))</f>
        <v>0</v>
      </c>
      <c r="BR31" s="75"/>
      <c r="BS31" s="70">
        <f>IF(Monitoring_new!BS31="","",IF(Monitoring_new!BS31=Monitoring_new!$H31,Monitoring_new!$R31,IF(Monitoring_new!BS31=Monitoring_new!$J31,Monitoring_new!$S31,IF(Monitoring_new!BS31=Monitoring_new!$L31,Monitoring_new!$T31,IF(Monitoring_new!BS31=Monitoring_new!$N31,Monitoring_new!$U31,IF(Monitoring_new!BS31=Monitoring_new!$P31,Monitoring_new!$V31,"ERROR"))))))</f>
        <v>0</v>
      </c>
      <c r="BT31" s="75"/>
      <c r="BU31" s="70">
        <f>IF(Monitoring_new!BU31="","",IF(Monitoring_new!BU31=Monitoring_new!$H31,Monitoring_new!$R31,IF(Monitoring_new!BU31=Monitoring_new!$J31,Monitoring_new!$S31,IF(Monitoring_new!BU31=Monitoring_new!$L31,Monitoring_new!$T31,IF(Monitoring_new!BU31=Monitoring_new!$N31,Monitoring_new!$U31,IF(Monitoring_new!BU31=Monitoring_new!$P31,Monitoring_new!$V31,"ERROR"))))))</f>
        <v>0</v>
      </c>
      <c r="BV31" s="87"/>
      <c r="BW31" s="70">
        <f>IF(Monitoring_new!BW31="","",IF(Monitoring_new!BW31=Monitoring_new!$H31,Monitoring_new!$R31,IF(Monitoring_new!BW31=Monitoring_new!$J31,Monitoring_new!$S31,IF(Monitoring_new!BW31=Monitoring_new!$L31,Monitoring_new!$T31,IF(Monitoring_new!BW31=Monitoring_new!$N31,Monitoring_new!$U31,IF(Monitoring_new!BW31=Monitoring_new!$P31,Monitoring_new!$V31,"ERROR"))))))</f>
        <v>0</v>
      </c>
      <c r="BX31" s="75"/>
      <c r="BY31" s="70">
        <f>IF(Monitoring_new!BY31="","",IF(Monitoring_new!BY31=Monitoring_new!$H31,Monitoring_new!$R31,IF(Monitoring_new!BY31=Monitoring_new!$J31,Monitoring_new!$S31,IF(Monitoring_new!BY31=Monitoring_new!$L31,Monitoring_new!$T31,IF(Monitoring_new!BY31=Monitoring_new!$N31,Monitoring_new!$U31,IF(Monitoring_new!BY31=Monitoring_new!$P31,Monitoring_new!$V31,"ERROR"))))))</f>
        <v>0</v>
      </c>
      <c r="BZ31" s="75"/>
      <c r="CA31" s="70">
        <f>IF(Monitoring_new!CA31="","",IF(Monitoring_new!CA31=Monitoring_new!$H31,Monitoring_new!$R31,IF(Monitoring_new!CA31=Monitoring_new!$J31,Monitoring_new!$S31,IF(Monitoring_new!CA31=Monitoring_new!$L31,Monitoring_new!$T31,IF(Monitoring_new!CA31=Monitoring_new!$N31,Monitoring_new!$U31,IF(Monitoring_new!CA31=Monitoring_new!$P31,Monitoring_new!$V31,"ERROR"))))))</f>
        <v>0</v>
      </c>
      <c r="CB31" s="87"/>
      <c r="CC31" s="70">
        <f>IF(Monitoring_new!CC31="","",IF(Monitoring_new!CC31=Monitoring_new!$H31,Monitoring_new!$R31,IF(Monitoring_new!CC31=Monitoring_new!$J31,Monitoring_new!$S31,IF(Monitoring_new!CC31=Monitoring_new!$L31,Monitoring_new!$T31,IF(Monitoring_new!CC31=Monitoring_new!$N31,Monitoring_new!$U31,IF(Monitoring_new!CC31=Monitoring_new!$P31,Monitoring_new!$V31,"ERROR"))))))</f>
        <v>0</v>
      </c>
      <c r="CD31" s="43"/>
      <c r="CE31" s="70">
        <f>IF(Monitoring_new!CE31="","",IF(Monitoring_new!CE31=Monitoring_new!$H31,Monitoring_new!$R31,IF(Monitoring_new!CE31=Monitoring_new!$J31,Monitoring_new!$S31,IF(Monitoring_new!CE31=Monitoring_new!$L31,Monitoring_new!$T31,IF(Monitoring_new!CE31=Monitoring_new!$N31,Monitoring_new!$U31,IF(Monitoring_new!CE31=Monitoring_new!$P31,Monitoring_new!$V31,"ERROR"))))))</f>
        <v>1</v>
      </c>
      <c r="CF31" s="43"/>
      <c r="CG31" s="70">
        <f>IF(Monitoring_new!CG31="","",IF(Monitoring_new!CG31=Monitoring_new!$H31,Monitoring_new!$R31,IF(Monitoring_new!CG31=Monitoring_new!$J31,Monitoring_new!$S31,IF(Monitoring_new!CG31=Monitoring_new!$L31,Monitoring_new!$T31,IF(Monitoring_new!CG31=Monitoring_new!$N31,Monitoring_new!$U31,IF(Monitoring_new!CG31=Monitoring_new!$P31,Monitoring_new!$V31,"ERROR"))))))</f>
        <v>0</v>
      </c>
      <c r="CH31" s="75"/>
      <c r="CI31" s="70">
        <f>IF(Monitoring_new!CI31="","",IF(Monitoring_new!CI31=Monitoring_new!$H31,Monitoring_new!$R31,IF(Monitoring_new!CI31=Monitoring_new!$J31,Monitoring_new!$S31,IF(Monitoring_new!CI31=Monitoring_new!$L31,Monitoring_new!$T31,IF(Monitoring_new!CI31=Monitoring_new!$N31,Monitoring_new!$U31,IF(Monitoring_new!CI31=Monitoring_new!$P31,Monitoring_new!$V31,"ERROR"))))))</f>
        <v>0</v>
      </c>
      <c r="CJ31" s="87"/>
      <c r="CK31" s="70">
        <f>IF(Monitoring_new!CK31="","",IF(Monitoring_new!CK31=Monitoring_new!$H31,Monitoring_new!$R31,IF(Monitoring_new!CK31=Monitoring_new!$J31,Monitoring_new!$S31,IF(Monitoring_new!CK31=Monitoring_new!$L31,Monitoring_new!$T31,IF(Monitoring_new!CK31=Monitoring_new!$N31,Monitoring_new!$U31,IF(Monitoring_new!CK31=Monitoring_new!$P31,Monitoring_new!$V31,"ERROR"))))))</f>
        <v>0</v>
      </c>
      <c r="CL31" s="75"/>
      <c r="CM31" s="70">
        <f>IF(Monitoring_new!CM31="","",IF(Monitoring_new!CM31=Monitoring_new!$H31,Monitoring_new!$R31,IF(Monitoring_new!CM31=Monitoring_new!$J31,Monitoring_new!$S31,IF(Monitoring_new!CM31=Monitoring_new!$L31,Monitoring_new!$T31,IF(Monitoring_new!CM31=Monitoring_new!$N31,Monitoring_new!$U31,IF(Monitoring_new!CM31=Monitoring_new!$P31,Monitoring_new!$V31,"ERROR"))))))</f>
        <v>0</v>
      </c>
      <c r="CN31" s="75"/>
      <c r="CO31" s="70">
        <f>IF(Monitoring_new!CO31="","",IF(Monitoring_new!CO31=Monitoring_new!$H31,Monitoring_new!$R31,IF(Monitoring_new!CO31=Monitoring_new!$J31,Monitoring_new!$S31,IF(Monitoring_new!CO31=Monitoring_new!$L31,Monitoring_new!$T31,IF(Monitoring_new!CO31=Monitoring_new!$N31,Monitoring_new!$U31,IF(Monitoring_new!CO31=Monitoring_new!$P31,Monitoring_new!$V31,"ERROR"))))))</f>
        <v>0</v>
      </c>
      <c r="CP31" s="87"/>
      <c r="CQ31" s="70">
        <f>IF(Monitoring_new!CQ31="","",IF(Monitoring_new!CQ31=Monitoring_new!$H31,Monitoring_new!$R31,IF(Monitoring_new!CQ31=Monitoring_new!$J31,Monitoring_new!$S31,IF(Monitoring_new!CQ31=Monitoring_new!$L31,Monitoring_new!$T31,IF(Monitoring_new!CQ31=Monitoring_new!$N31,Monitoring_new!$U31,IF(Monitoring_new!CQ31=Monitoring_new!$P31,Monitoring_new!$V31,"ERROR"))))))</f>
        <v>0</v>
      </c>
      <c r="CR31" s="75"/>
      <c r="CS31" s="70">
        <f>IF(Monitoring_new!CS31="","",IF(Monitoring_new!CS31=Monitoring_new!$H31,Monitoring_new!$R31,IF(Monitoring_new!CS31=Monitoring_new!$J31,Monitoring_new!$S31,IF(Monitoring_new!CS31=Monitoring_new!$L31,Monitoring_new!$T31,IF(Monitoring_new!CS31=Monitoring_new!$N31,Monitoring_new!$U31,IF(Monitoring_new!CS31=Monitoring_new!$P31,Monitoring_new!$V31,"ERROR"))))))</f>
        <v>0</v>
      </c>
      <c r="CT31" s="75"/>
      <c r="CU31" s="70">
        <f>IF(Monitoring_new!CU31="","",IF(Monitoring_new!CU31=Monitoring_new!$H31,Monitoring_new!$R31,IF(Monitoring_new!CU31=Monitoring_new!$J31,Monitoring_new!$S31,IF(Monitoring_new!CU31=Monitoring_new!$L31,Monitoring_new!$T31,IF(Monitoring_new!CU31=Monitoring_new!$N31,Monitoring_new!$U31,IF(Monitoring_new!CU31=Monitoring_new!$P31,Monitoring_new!$V31,"ERROR"))))))</f>
        <v>0</v>
      </c>
      <c r="CV31" s="75"/>
      <c r="CW31" s="70">
        <f>IF(Monitoring_new!CW31="","",IF(Monitoring_new!CW31=Monitoring_new!$H31,Monitoring_new!$R31,IF(Monitoring_new!CW31=Monitoring_new!$J31,Monitoring_new!$S31,IF(Monitoring_new!CW31=Monitoring_new!$L31,Monitoring_new!$T31,IF(Monitoring_new!CW31=Monitoring_new!$N31,Monitoring_new!$U31,IF(Monitoring_new!CW31=Monitoring_new!$P31,Monitoring_new!$V31,"ERROR"))))))</f>
        <v>0</v>
      </c>
      <c r="CX31" s="75"/>
      <c r="CY31" s="70">
        <f>IF(Monitoring_new!CY31="","",IF(Monitoring_new!CY31=Monitoring_new!$H31,Monitoring_new!$R31,IF(Monitoring_new!CY31=Monitoring_new!$J31,Monitoring_new!$S31,IF(Monitoring_new!CY31=Monitoring_new!$L31,Monitoring_new!$T31,IF(Monitoring_new!CY31=Monitoring_new!$N31,Monitoring_new!$U31,IF(Monitoring_new!CY31=Monitoring_new!$P31,Monitoring_new!$V31,"ERROR"))))))</f>
        <v>0</v>
      </c>
      <c r="CZ31" s="75"/>
      <c r="DA31" s="70">
        <f>IF(Monitoring_new!DA31="","",IF(Monitoring_new!DA31=Monitoring_new!$H31,Monitoring_new!$R31,IF(Monitoring_new!DA31=Monitoring_new!$J31,Monitoring_new!$S31,IF(Monitoring_new!DA31=Monitoring_new!$L31,Monitoring_new!$T31,IF(Monitoring_new!DA31=Monitoring_new!$N31,Monitoring_new!$U31,IF(Monitoring_new!DA31=Monitoring_new!$P31,Monitoring_new!$V31,"ERROR"))))))</f>
        <v>0</v>
      </c>
      <c r="DB31" s="75"/>
      <c r="DC31" s="70">
        <f>IF(Monitoring_new!DC31="","",IF(Monitoring_new!DC31=Monitoring_new!$H31,Monitoring_new!$R31,IF(Monitoring_new!DC31=Monitoring_new!$J31,Monitoring_new!$S31,IF(Monitoring_new!DC31=Monitoring_new!$L31,Monitoring_new!$T31,IF(Monitoring_new!DC31=Monitoring_new!$N31,Monitoring_new!$U31,IF(Monitoring_new!DC31=Monitoring_new!$P31,Monitoring_new!$V31,"ERROR"))))))</f>
        <v>0</v>
      </c>
      <c r="DD31" s="75"/>
      <c r="DE31" s="70">
        <f>IF(Monitoring_new!DE31="","",IF(Monitoring_new!DE31=Monitoring_new!$H31,Monitoring_new!$R31,IF(Monitoring_new!DE31=Monitoring_new!$J31,Monitoring_new!$S31,IF(Monitoring_new!DE31=Monitoring_new!$L31,Monitoring_new!$T31,IF(Monitoring_new!DE31=Monitoring_new!$N31,Monitoring_new!$U31,IF(Monitoring_new!DE31=Monitoring_new!$P31,Monitoring_new!$V31,"ERROR"))))))</f>
        <v>0</v>
      </c>
      <c r="DF31" s="75"/>
      <c r="DG31" s="70">
        <f>IF(Monitoring_new!DG31="","",IF(Monitoring_new!DG31=Monitoring_new!$H31,Monitoring_new!$R31,IF(Monitoring_new!DG31=Monitoring_new!$J31,Monitoring_new!$S31,IF(Monitoring_new!DG31=Monitoring_new!$L31,Monitoring_new!$T31,IF(Monitoring_new!DG31=Monitoring_new!$N31,Monitoring_new!$U31,IF(Monitoring_new!DG31=Monitoring_new!$P31,Monitoring_new!$V31,"ERROR"))))))</f>
        <v>0</v>
      </c>
      <c r="DH31" s="75"/>
      <c r="DI31" s="70">
        <f>IF(Monitoring_new!DI31="","",IF(Monitoring_new!DI31=Monitoring_new!$H31,Monitoring_new!$R31,IF(Monitoring_new!DI31=Monitoring_new!$J31,Monitoring_new!$S31,IF(Monitoring_new!DI31=Monitoring_new!$L31,Monitoring_new!$T31,IF(Monitoring_new!DI31=Monitoring_new!$N31,Monitoring_new!$U31,IF(Monitoring_new!DI31=Monitoring_new!$P31,Monitoring_new!$V31,"ERROR"))))))</f>
        <v>0</v>
      </c>
      <c r="DJ31" s="75"/>
      <c r="DK31" s="70">
        <f>IF(Monitoring_new!DK31="","",IF(Monitoring_new!DK31=Monitoring_new!$H31,Monitoring_new!$R31,IF(Monitoring_new!DK31=Monitoring_new!$J31,Monitoring_new!$S31,IF(Monitoring_new!DK31=Monitoring_new!$L31,Monitoring_new!$T31,IF(Monitoring_new!DK31=Monitoring_new!$N31,Monitoring_new!$U31,IF(Monitoring_new!DK31=Monitoring_new!$P31,Monitoring_new!$V31,"ERROR"))))))</f>
        <v>0</v>
      </c>
      <c r="DL31" s="87"/>
      <c r="DM31" s="70">
        <f>IF(Monitoring_new!DM31="","",IF(Monitoring_new!DM31=Monitoring_new!$H31,Monitoring_new!$R31,IF(Monitoring_new!DM31=Monitoring_new!$J31,Monitoring_new!$S31,IF(Monitoring_new!DM31=Monitoring_new!$L31,Monitoring_new!$T31,IF(Monitoring_new!DM31=Monitoring_new!$N31,Monitoring_new!$U31,IF(Monitoring_new!DM31=Monitoring_new!$P31,Monitoring_new!$V31,"ERROR"))))))</f>
        <v>0</v>
      </c>
      <c r="DN31" s="75"/>
      <c r="DO31" s="70">
        <f>IF(Monitoring_new!DO31="","",IF(Monitoring_new!DO31=Monitoring_new!$H31,Monitoring_new!$R31,IF(Monitoring_new!DO31=Monitoring_new!$J31,Monitoring_new!$S31,IF(Monitoring_new!DO31=Monitoring_new!$L31,Monitoring_new!$T31,IF(Monitoring_new!DO31=Monitoring_new!$N31,Monitoring_new!$U31,IF(Monitoring_new!DO31=Monitoring_new!$P31,Monitoring_new!$V31,"ERROR"))))))</f>
        <v>0</v>
      </c>
      <c r="DP31" s="75"/>
      <c r="DQ31" s="70">
        <f>IF(Monitoring_new!DQ31="","",IF(Monitoring_new!DQ31=Monitoring_new!$H31,Monitoring_new!$R31,IF(Monitoring_new!DQ31=Monitoring_new!$J31,Monitoring_new!$S31,IF(Monitoring_new!DQ31=Monitoring_new!$L31,Monitoring_new!$T31,IF(Monitoring_new!DQ31=Monitoring_new!$N31,Monitoring_new!$U31,IF(Monitoring_new!DQ31=Monitoring_new!$P31,Monitoring_new!$V31,"ERROR"))))))</f>
        <v>0</v>
      </c>
      <c r="DR31" s="75"/>
      <c r="DS31" s="70">
        <f>IF(Monitoring_new!DS31="","",IF(Monitoring_new!DS31=Monitoring_new!$H31,Monitoring_new!$R31,IF(Monitoring_new!DS31=Monitoring_new!$J31,Monitoring_new!$S31,IF(Monitoring_new!DS31=Monitoring_new!$L31,Monitoring_new!$T31,IF(Monitoring_new!DS31=Monitoring_new!$N31,Monitoring_new!$U31,IF(Monitoring_new!DS31=Monitoring_new!$P31,Monitoring_new!$V31,"ERROR"))))))</f>
        <v>0</v>
      </c>
      <c r="DT31" s="75"/>
      <c r="DU31" s="70">
        <f>IF(Monitoring_new!DU31="","",IF(Monitoring_new!DU31=Monitoring_new!$H31,Monitoring_new!$R31,IF(Monitoring_new!DU31=Monitoring_new!$J31,Monitoring_new!$S31,IF(Monitoring_new!DU31=Monitoring_new!$L31,Monitoring_new!$T31,IF(Monitoring_new!DU31=Monitoring_new!$N31,Monitoring_new!$U31,IF(Monitoring_new!DU31=Monitoring_new!$P31,Monitoring_new!$V31,"ERROR"))))))</f>
        <v>0</v>
      </c>
      <c r="DV31" s="75"/>
      <c r="DW31" s="70">
        <f>IF(Monitoring_new!DW31="","",IF(Monitoring_new!DW31=Monitoring_new!$H31,Monitoring_new!$R31,IF(Monitoring_new!DW31=Monitoring_new!$J31,Monitoring_new!$S31,IF(Monitoring_new!DW31=Monitoring_new!$L31,Monitoring_new!$T31,IF(Monitoring_new!DW31=Monitoring_new!$N31,Monitoring_new!$U31,IF(Monitoring_new!DW31=Monitoring_new!$P31,Monitoring_new!$V31,"ERROR"))))))</f>
        <v>0</v>
      </c>
      <c r="DX31" s="75"/>
      <c r="DY31" s="70">
        <f>IF(Monitoring_new!DY31="","",IF(Monitoring_new!DY31=Monitoring_new!$H31,Monitoring_new!$R31,IF(Monitoring_new!DY31=Monitoring_new!$J31,Monitoring_new!$S31,IF(Monitoring_new!DY31=Monitoring_new!$L31,Monitoring_new!$T31,IF(Monitoring_new!DY31=Monitoring_new!$N31,Monitoring_new!$U31,IF(Monitoring_new!DY31=Monitoring_new!$P31,Monitoring_new!$V31,"ERROR"))))))</f>
        <v>0</v>
      </c>
      <c r="DZ31" s="75"/>
      <c r="EA31" s="70">
        <f>IF(Monitoring_new!EA31="","",IF(Monitoring_new!EA31=Monitoring_new!$H31,Monitoring_new!$R31,IF(Monitoring_new!EA31=Monitoring_new!$J31,Monitoring_new!$S31,IF(Monitoring_new!EA31=Monitoring_new!$L31,Monitoring_new!$T31,IF(Monitoring_new!EA31=Monitoring_new!$N31,Monitoring_new!$U31,IF(Monitoring_new!EA31=Monitoring_new!$P31,Monitoring_new!$V31,"ERROR"))))))</f>
        <v>0</v>
      </c>
      <c r="EB31" s="75"/>
      <c r="EC31" s="70">
        <f>IF(Monitoring_new!EC31="","",IF(Monitoring_new!EC31=Monitoring_new!$H31,Monitoring_new!$R31,IF(Monitoring_new!EC31=Monitoring_new!$J31,Monitoring_new!$S31,IF(Monitoring_new!EC31=Monitoring_new!$L31,Monitoring_new!$T31,IF(Monitoring_new!EC31=Monitoring_new!$N31,Monitoring_new!$U31,IF(Monitoring_new!EC31=Monitoring_new!$P31,Monitoring_new!$V31,"ERROR"))))))</f>
        <v>0</v>
      </c>
      <c r="ED31" s="75"/>
      <c r="EE31" s="70">
        <f>IF(Monitoring_new!EE31="","",IF(Monitoring_new!EE31=Monitoring_new!$H31,Monitoring_new!$R31,IF(Monitoring_new!EE31=Monitoring_new!$J31,Monitoring_new!$S31,IF(Monitoring_new!EE31=Monitoring_new!$L31,Monitoring_new!$T31,IF(Monitoring_new!EE31=Monitoring_new!$N31,Monitoring_new!$U31,IF(Monitoring_new!EE31=Monitoring_new!$P31,Monitoring_new!$V31,"ERROR"))))))</f>
        <v>0</v>
      </c>
      <c r="EF31" s="75"/>
      <c r="EG31" s="70">
        <f>IF(Monitoring_new!EG31="","",IF(Monitoring_new!EG31=Monitoring_new!$H31,Monitoring_new!$R31,IF(Monitoring_new!EG31=Monitoring_new!$J31,Monitoring_new!$S31,IF(Monitoring_new!EG31=Monitoring_new!$L31,Monitoring_new!$T31,IF(Monitoring_new!EG31=Monitoring_new!$N31,Monitoring_new!$U31,IF(Monitoring_new!EG31=Monitoring_new!$P31,Monitoring_new!$V31,"ERROR"))))))</f>
        <v>0</v>
      </c>
      <c r="EH31" s="75"/>
      <c r="EI31" s="70">
        <f>IF(Monitoring_new!EI31="","",IF(Monitoring_new!EI31=Monitoring_new!$H31,Monitoring_new!$R31,IF(Monitoring_new!EI31=Monitoring_new!$J31,Monitoring_new!$S31,IF(Monitoring_new!EI31=Monitoring_new!$L31,Monitoring_new!$T31,IF(Monitoring_new!EI31=Monitoring_new!$N31,Monitoring_new!$U31,IF(Monitoring_new!EI31=Monitoring_new!$P31,Monitoring_new!$V31,"ERROR"))))))</f>
        <v>0</v>
      </c>
      <c r="EJ31" s="75"/>
      <c r="EK31" s="70">
        <f>IF(Monitoring_new!EK31="","",IF(Monitoring_new!EK31=Monitoring_new!$H31,Monitoring_new!$R31,IF(Monitoring_new!EK31=Monitoring_new!$J31,Monitoring_new!$S31,IF(Monitoring_new!EK31=Monitoring_new!$L31,Monitoring_new!$T31,IF(Monitoring_new!EK31=Monitoring_new!$N31,Monitoring_new!$U31,IF(Monitoring_new!EK31=Monitoring_new!$P31,Monitoring_new!$V31,"ERROR"))))))</f>
        <v>0</v>
      </c>
      <c r="EL31" s="75"/>
      <c r="EM31" s="70">
        <f>IF(Monitoring_new!EM31="","",IF(Monitoring_new!EM31=Monitoring_new!$H31,Monitoring_new!$R31,IF(Monitoring_new!EM31=Monitoring_new!$J31,Monitoring_new!$S31,IF(Monitoring_new!EM31=Monitoring_new!$L31,Monitoring_new!$T31,IF(Monitoring_new!EM31=Monitoring_new!$N31,Monitoring_new!$U31,IF(Monitoring_new!EM31=Monitoring_new!$P31,Monitoring_new!$V31,"ERROR"))))))</f>
        <v>0</v>
      </c>
      <c r="EN31" s="75"/>
      <c r="EO31" s="70">
        <f>IF(Monitoring_new!EO31="","",IF(Monitoring_new!EO31=Monitoring_new!$H31,Monitoring_new!$R31,IF(Monitoring_new!EO31=Monitoring_new!$J31,Monitoring_new!$S31,IF(Monitoring_new!EO31=Monitoring_new!$L31,Monitoring_new!$T31,IF(Monitoring_new!EO31=Monitoring_new!$N31,Monitoring_new!$U31,IF(Monitoring_new!EO31=Monitoring_new!$P31,Monitoring_new!$V31,"ERROR"))))))</f>
        <v>0</v>
      </c>
      <c r="EP31" s="75"/>
      <c r="EQ31" s="70">
        <f>IF(Monitoring_new!EQ31="","",IF(Monitoring_new!EQ31=Monitoring_new!$H31,Monitoring_new!$R31,IF(Monitoring_new!EQ31=Monitoring_new!$J31,Monitoring_new!$S31,IF(Monitoring_new!EQ31=Monitoring_new!$L31,Monitoring_new!$T31,IF(Monitoring_new!EQ31=Monitoring_new!$N31,Monitoring_new!$U31,IF(Monitoring_new!EQ31=Monitoring_new!$P31,Monitoring_new!$V31,"ERROR"))))))</f>
        <v>0</v>
      </c>
      <c r="ER31" s="75"/>
      <c r="ES31" s="70">
        <f>IF(Monitoring_new!ES31="","",IF(Monitoring_new!ES31=Monitoring_new!$H31,Monitoring_new!$R31,IF(Monitoring_new!ES31=Monitoring_new!$J31,Monitoring_new!$S31,IF(Monitoring_new!ES31=Monitoring_new!$L31,Monitoring_new!$T31,IF(Monitoring_new!ES31=Monitoring_new!$N31,Monitoring_new!$U31,IF(Monitoring_new!ES31=Monitoring_new!$P31,Monitoring_new!$V31,"ERROR"))))))</f>
        <v>0</v>
      </c>
      <c r="ET31" s="75"/>
      <c r="EU31" s="70">
        <f>IF(Monitoring_new!EU31="","",IF(Monitoring_new!EU31=Monitoring_new!$H31,Monitoring_new!$R31,IF(Monitoring_new!EU31=Monitoring_new!$J31,Monitoring_new!$S31,IF(Monitoring_new!EU31=Monitoring_new!$L31,Monitoring_new!$T31,IF(Monitoring_new!EU31=Monitoring_new!$N31,Monitoring_new!$U31,IF(Monitoring_new!EU31=Monitoring_new!$P31,Monitoring_new!$V31,"ERROR"))))))</f>
        <v>0</v>
      </c>
      <c r="EV31" s="75"/>
      <c r="EW31" s="70">
        <f>IF(Monitoring_new!EW31="","",IF(Monitoring_new!EW31=Monitoring_new!$H31,Monitoring_new!$R31,IF(Monitoring_new!EW31=Monitoring_new!$J31,Monitoring_new!$S31,IF(Monitoring_new!EW31=Monitoring_new!$L31,Monitoring_new!$T31,IF(Monitoring_new!EW31=Monitoring_new!$N31,Monitoring_new!$U31,IF(Monitoring_new!EW31=Monitoring_new!$P31,Monitoring_new!$V31,"ERROR"))))))</f>
        <v>0</v>
      </c>
      <c r="EX31" s="75"/>
      <c r="EY31" s="70">
        <f>IF(Monitoring_new!EY31="","",IF(Monitoring_new!EY31=Monitoring_new!$H31,Monitoring_new!$R31,IF(Monitoring_new!EY31=Monitoring_new!$J31,Monitoring_new!$S31,IF(Monitoring_new!EY31=Monitoring_new!$L31,Monitoring_new!$T31,IF(Monitoring_new!EY31=Monitoring_new!$N31,Monitoring_new!$U31,IF(Monitoring_new!EY31=Monitoring_new!$P31,Monitoring_new!$V31,"ERROR"))))))</f>
        <v>0</v>
      </c>
      <c r="EZ31" s="75"/>
      <c r="FA31" s="75"/>
      <c r="FB31" s="70" t="str">
        <f>IF(Monitoring_new!FB31="","",IF(Monitoring_new!FB31=Monitoring_new!$H31,Monitoring_new!$R31,IF(Monitoring_new!FB31=Monitoring_new!$J31,Monitoring_new!$S31,IF(Monitoring_new!FB31=Monitoring_new!$L31,Monitoring_new!$T31,IF(Monitoring_new!FB31=Monitoring_new!$N31,Monitoring_new!$U31,IF(Monitoring_new!FB31=Monitoring_new!$P31,Monitoring_new!$V31,"ERROR"))))))</f>
        <v/>
      </c>
      <c r="FC31" s="87"/>
      <c r="FD31" s="70" t="str">
        <f>IF(Monitoring_new!FD31="","",IF(Monitoring_new!FD31=Monitoring_new!$H31,Monitoring_new!$R31,IF(Monitoring_new!FD31=Monitoring_new!$J31,Monitoring_new!$S31,IF(Monitoring_new!FD31=Monitoring_new!$L31,Monitoring_new!$T31,IF(Monitoring_new!FD31=Monitoring_new!$N31,Monitoring_new!$U31,IF(Monitoring_new!FD31=Monitoring_new!$P31,Monitoring_new!$V31,"ERROR"))))))</f>
        <v/>
      </c>
      <c r="FE31" s="75"/>
      <c r="FF31" s="70" t="str">
        <f>IF(Monitoring_new!FF31="","",IF(Monitoring_new!FF31=Monitoring_new!$H31,Monitoring_new!$R31,IF(Monitoring_new!FF31=Monitoring_new!$J31,Monitoring_new!$S31,IF(Monitoring_new!FF31=Monitoring_new!$L31,Monitoring_new!$T31,IF(Monitoring_new!FF31=Monitoring_new!$N31,Monitoring_new!$U31,IF(Monitoring_new!FF31=Monitoring_new!$P31,Monitoring_new!$V31,"ERROR"))))))</f>
        <v/>
      </c>
      <c r="FG31" s="75"/>
    </row>
    <row r="32" spans="1:163" ht="50.1" customHeight="1" x14ac:dyDescent="0.3">
      <c r="A32" s="23" t="s">
        <v>56</v>
      </c>
      <c r="B32" s="27" t="s">
        <v>88</v>
      </c>
      <c r="C32" s="157" t="str">
        <f>VLOOKUP(A32,Quest_eng_2018!A:C,3,FALSE)</f>
        <v>Does the enterprise have any rules on organising and conducting competitions for filling the vacancy of enterprise Administrator/Manager? Were such rules made public?</v>
      </c>
      <c r="D32" s="157" t="s">
        <v>321</v>
      </c>
      <c r="E32" s="24" t="s">
        <v>154</v>
      </c>
      <c r="F32" s="24" t="s">
        <v>155</v>
      </c>
      <c r="G32" s="25">
        <v>1</v>
      </c>
      <c r="H32" s="24" t="s">
        <v>21</v>
      </c>
      <c r="I32" s="24" t="s">
        <v>22</v>
      </c>
      <c r="J32" s="24" t="s">
        <v>23</v>
      </c>
      <c r="K32" s="24" t="s">
        <v>24</v>
      </c>
      <c r="L32" s="24" t="s">
        <v>25</v>
      </c>
      <c r="M32" s="24" t="s">
        <v>26</v>
      </c>
      <c r="N32" s="24" t="s">
        <v>255</v>
      </c>
      <c r="O32" s="24" t="s">
        <v>255</v>
      </c>
      <c r="P32" s="24" t="s">
        <v>414</v>
      </c>
      <c r="Q32" s="24" t="s">
        <v>414</v>
      </c>
      <c r="R32" s="25">
        <v>1</v>
      </c>
      <c r="S32" s="24">
        <v>0</v>
      </c>
      <c r="T32" s="25">
        <f t="shared" si="0"/>
        <v>0.5</v>
      </c>
      <c r="U32" s="24" t="s">
        <v>255</v>
      </c>
      <c r="V32" s="24" t="s">
        <v>414</v>
      </c>
      <c r="W32" s="70">
        <f>IF(Monitoring_new!W32="","",IF(Monitoring_new!W32=Monitoring_new!$H32,Monitoring_new!$R32,IF(Monitoring_new!W32=Monitoring_new!$J32,Monitoring_new!$S32,IF(Monitoring_new!W32=Monitoring_new!$L32,Monitoring_new!$T32,IF(Monitoring_new!W32=Monitoring_new!$N32,Monitoring_new!$U32,IF(Monitoring_new!W32=Monitoring_new!$P32,Monitoring_new!$V32,"ERROR"))))))</f>
        <v>0</v>
      </c>
      <c r="X32" s="42"/>
      <c r="Y32" s="70">
        <f>IF(Monitoring_new!Y32="","",IF(Monitoring_new!Y32=Monitoring_new!$H32,Monitoring_new!$R32,IF(Monitoring_new!Y32=Monitoring_new!$J32,Monitoring_new!$S32,IF(Monitoring_new!Y32=Monitoring_new!$L32,Monitoring_new!$T32,IF(Monitoring_new!Y32=Monitoring_new!$N32,Monitoring_new!$U32,IF(Monitoring_new!Y32=Monitoring_new!$P32,Monitoring_new!$V32,"ERROR"))))))</f>
        <v>0</v>
      </c>
      <c r="Z32" s="44"/>
      <c r="AA32" s="70">
        <f>IF(Monitoring_new!AA32="","",IF(Monitoring_new!AA32=Monitoring_new!$H32,Monitoring_new!$R32,IF(Monitoring_new!AA32=Monitoring_new!$J32,Monitoring_new!$S32,IF(Monitoring_new!AA32=Monitoring_new!$L32,Monitoring_new!$T32,IF(Monitoring_new!AA32=Monitoring_new!$N32,Monitoring_new!$U32,IF(Monitoring_new!AA32=Monitoring_new!$P32,Monitoring_new!$V32,"ERROR"))))))</f>
        <v>0</v>
      </c>
      <c r="AB32" s="67"/>
      <c r="AC32" s="70">
        <f>IF(Monitoring_new!AC32="","",IF(Monitoring_new!AC32=Monitoring_new!$H32,Monitoring_new!$R32,IF(Monitoring_new!AC32=Monitoring_new!$J32,Monitoring_new!$S32,IF(Monitoring_new!AC32=Monitoring_new!$L32,Monitoring_new!$T32,IF(Monitoring_new!AC32=Monitoring_new!$N32,Monitoring_new!$U32,IF(Monitoring_new!AC32=Monitoring_new!$P32,Monitoring_new!$V32,"ERROR"))))))</f>
        <v>0</v>
      </c>
      <c r="AD32" s="75"/>
      <c r="AE32" s="70">
        <f>IF(Monitoring_new!AE32="","",IF(Monitoring_new!AE32=Monitoring_new!$H32,Monitoring_new!$R32,IF(Monitoring_new!AE32=Monitoring_new!$J32,Monitoring_new!$S32,IF(Monitoring_new!AE32=Monitoring_new!$L32,Monitoring_new!$T32,IF(Monitoring_new!AE32=Monitoring_new!$N32,Monitoring_new!$U32,IF(Monitoring_new!AE32=Monitoring_new!$P32,Monitoring_new!$V32,"ERROR"))))))</f>
        <v>0</v>
      </c>
      <c r="AF32" s="75"/>
      <c r="AG32" s="70">
        <f>IF(Monitoring_new!AG32="","",IF(Monitoring_new!AG32=Monitoring_new!$H32,Monitoring_new!$R32,IF(Monitoring_new!AG32=Monitoring_new!$J32,Monitoring_new!$S32,IF(Monitoring_new!AG32=Monitoring_new!$L32,Monitoring_new!$T32,IF(Monitoring_new!AG32=Monitoring_new!$N32,Monitoring_new!$U32,IF(Monitoring_new!AG32=Monitoring_new!$P32,Monitoring_new!$V32,"ERROR"))))))</f>
        <v>0</v>
      </c>
      <c r="AH32" s="75"/>
      <c r="AI32" s="70">
        <f>IF(Monitoring_new!AI32="","",IF(Monitoring_new!AI32=Monitoring_new!$H32,Monitoring_new!$R32,IF(Monitoring_new!AI32=Monitoring_new!$J32,Monitoring_new!$S32,IF(Monitoring_new!AI32=Monitoring_new!$L32,Monitoring_new!$T32,IF(Monitoring_new!AI32=Monitoring_new!$N32,Monitoring_new!$U32,IF(Monitoring_new!AI32=Monitoring_new!$P32,Monitoring_new!$V32,"ERROR"))))))</f>
        <v>0</v>
      </c>
      <c r="AJ32" s="75"/>
      <c r="AK32" s="70">
        <f>IF(Monitoring_new!AK32="","",IF(Monitoring_new!AK32=Monitoring_new!$H32,Monitoring_new!$R32,IF(Monitoring_new!AK32=Monitoring_new!$J32,Monitoring_new!$S32,IF(Monitoring_new!AK32=Monitoring_new!$L32,Monitoring_new!$T32,IF(Monitoring_new!AK32=Monitoring_new!$N32,Monitoring_new!$U32,IF(Monitoring_new!AK32=Monitoring_new!$P32,Monitoring_new!$V32,"ERROR"))))))</f>
        <v>0</v>
      </c>
      <c r="AL32" s="75"/>
      <c r="AM32" s="70">
        <f>IF(Monitoring_new!AM32="","",IF(Monitoring_new!AM32=Monitoring_new!$H32,Monitoring_new!$R32,IF(Monitoring_new!AM32=Monitoring_new!$J32,Monitoring_new!$S32,IF(Monitoring_new!AM32=Monitoring_new!$L32,Monitoring_new!$T32,IF(Monitoring_new!AM32=Monitoring_new!$N32,Monitoring_new!$U32,IF(Monitoring_new!AM32=Monitoring_new!$P32,Monitoring_new!$V32,"ERROR"))))))</f>
        <v>0</v>
      </c>
      <c r="AN32" s="75"/>
      <c r="AO32" s="70">
        <f>IF(Monitoring_new!AO32="","",IF(Monitoring_new!AO32=Monitoring_new!$H32,Monitoring_new!$R32,IF(Monitoring_new!AO32=Monitoring_new!$J32,Monitoring_new!$S32,IF(Monitoring_new!AO32=Monitoring_new!$L32,Monitoring_new!$T32,IF(Monitoring_new!AO32=Monitoring_new!$N32,Monitoring_new!$U32,IF(Monitoring_new!AO32=Monitoring_new!$P32,Monitoring_new!$V32,"ERROR"))))))</f>
        <v>0</v>
      </c>
      <c r="AP32" s="82"/>
      <c r="AQ32" s="70">
        <f>IF(Monitoring_new!AQ32="","",IF(Monitoring_new!AQ32=Monitoring_new!$H32,Monitoring_new!$R32,IF(Monitoring_new!AQ32=Monitoring_new!$J32,Monitoring_new!$S32,IF(Monitoring_new!AQ32=Monitoring_new!$L32,Monitoring_new!$T32,IF(Monitoring_new!AQ32=Monitoring_new!$N32,Monitoring_new!$U32,IF(Monitoring_new!AQ32=Monitoring_new!$P32,Monitoring_new!$V32,"ERROR"))))))</f>
        <v>0</v>
      </c>
      <c r="AR32" s="75"/>
      <c r="AS32" s="70">
        <f>IF(Monitoring_new!AS32="","",IF(Monitoring_new!AS32=Monitoring_new!$H32,Monitoring_new!$R32,IF(Monitoring_new!AS32=Monitoring_new!$J32,Monitoring_new!$S32,IF(Monitoring_new!AS32=Monitoring_new!$L32,Monitoring_new!$T32,IF(Monitoring_new!AS32=Monitoring_new!$N32,Monitoring_new!$U32,IF(Monitoring_new!AS32=Monitoring_new!$P32,Monitoring_new!$V32,"ERROR"))))))</f>
        <v>0</v>
      </c>
      <c r="AT32" s="75"/>
      <c r="AU32" s="70">
        <f>IF(Monitoring_new!AU32="","",IF(Monitoring_new!AU32=Monitoring_new!$H32,Monitoring_new!$R32,IF(Monitoring_new!AU32=Monitoring_new!$J32,Monitoring_new!$S32,IF(Monitoring_new!AU32=Monitoring_new!$L32,Monitoring_new!$T32,IF(Monitoring_new!AU32=Monitoring_new!$N32,Monitoring_new!$U32,IF(Monitoring_new!AU32=Monitoring_new!$P32,Monitoring_new!$V32,"ERROR"))))))</f>
        <v>0</v>
      </c>
      <c r="AV32" s="87"/>
      <c r="AW32" s="70">
        <f>IF(Monitoring_new!AW32="","",IF(Monitoring_new!AW32=Monitoring_new!$H32,Monitoring_new!$R32,IF(Monitoring_new!AW32=Monitoring_new!$J32,Monitoring_new!$S32,IF(Monitoring_new!AW32=Monitoring_new!$L32,Monitoring_new!$T32,IF(Monitoring_new!AW32=Monitoring_new!$N32,Monitoring_new!$U32,IF(Monitoring_new!AW32=Monitoring_new!$P32,Monitoring_new!$V32,"ERROR"))))))</f>
        <v>0</v>
      </c>
      <c r="AX32" s="87"/>
      <c r="AY32" s="70">
        <f>IF(Monitoring_new!AY32="","",IF(Monitoring_new!AY32=Monitoring_new!$H32,Monitoring_new!$R32,IF(Monitoring_new!AY32=Monitoring_new!$J32,Monitoring_new!$S32,IF(Monitoring_new!AY32=Monitoring_new!$L32,Monitoring_new!$T32,IF(Monitoring_new!AY32=Monitoring_new!$N32,Monitoring_new!$U32,IF(Monitoring_new!AY32=Monitoring_new!$P32,Monitoring_new!$V32,"ERROR"))))))</f>
        <v>0</v>
      </c>
      <c r="AZ32" s="107"/>
      <c r="BA32" s="70">
        <f>IF(Monitoring_new!BA32="","",IF(Monitoring_new!BA32=Monitoring_new!$H32,Monitoring_new!$R32,IF(Monitoring_new!BA32=Monitoring_new!$J32,Monitoring_new!$S32,IF(Monitoring_new!BA32=Monitoring_new!$L32,Monitoring_new!$T32,IF(Monitoring_new!BA32=Monitoring_new!$N32,Monitoring_new!$U32,IF(Monitoring_new!BA32=Monitoring_new!$P32,Monitoring_new!$V32,"ERROR"))))))</f>
        <v>0</v>
      </c>
      <c r="BB32" s="75"/>
      <c r="BC32" s="70">
        <f>IF(Monitoring_new!BC32="","",IF(Monitoring_new!BC32=Monitoring_new!$H32,Monitoring_new!$R32,IF(Monitoring_new!BC32=Monitoring_new!$J32,Monitoring_new!$S32,IF(Monitoring_new!BC32=Monitoring_new!$L32,Monitoring_new!$T32,IF(Monitoring_new!BC32=Monitoring_new!$N32,Monitoring_new!$U32,IF(Monitoring_new!BC32=Monitoring_new!$P32,Monitoring_new!$V32,"ERROR"))))))</f>
        <v>0</v>
      </c>
      <c r="BD32" s="75"/>
      <c r="BE32" s="70">
        <f>IF(Monitoring_new!BE32="","",IF(Monitoring_new!BE32=Monitoring_new!$H32,Monitoring_new!$R32,IF(Monitoring_new!BE32=Monitoring_new!$J32,Monitoring_new!$S32,IF(Monitoring_new!BE32=Monitoring_new!$L32,Monitoring_new!$T32,IF(Monitoring_new!BE32=Monitoring_new!$N32,Monitoring_new!$U32,IF(Monitoring_new!BE32=Monitoring_new!$P32,Monitoring_new!$V32,"ERROR"))))))</f>
        <v>0</v>
      </c>
      <c r="BF32" s="87"/>
      <c r="BG32" s="70">
        <f>IF(Monitoring_new!BG32="","",IF(Monitoring_new!BG32=Monitoring_new!$H32,Monitoring_new!$R32,IF(Monitoring_new!BG32=Monitoring_new!$J32,Monitoring_new!$S32,IF(Monitoring_new!BG32=Monitoring_new!$L32,Monitoring_new!$T32,IF(Monitoring_new!BG32=Monitoring_new!$N32,Monitoring_new!$U32,IF(Monitoring_new!BG32=Monitoring_new!$P32,Monitoring_new!$V32,"ERROR"))))))</f>
        <v>0</v>
      </c>
      <c r="BH32" s="75"/>
      <c r="BI32" s="70">
        <f>IF(Monitoring_new!BI32="","",IF(Monitoring_new!BI32=Monitoring_new!$H32,Monitoring_new!$R32,IF(Monitoring_new!BI32=Monitoring_new!$J32,Monitoring_new!$S32,IF(Monitoring_new!BI32=Monitoring_new!$L32,Monitoring_new!$T32,IF(Monitoring_new!BI32=Monitoring_new!$N32,Monitoring_new!$U32,IF(Monitoring_new!BI32=Monitoring_new!$P32,Monitoring_new!$V32,"ERROR"))))))</f>
        <v>1</v>
      </c>
      <c r="BJ32" s="75"/>
      <c r="BK32" s="70">
        <f>IF(Monitoring_new!BK32="","",IF(Monitoring_new!BK32=Monitoring_new!$H32,Monitoring_new!$R32,IF(Monitoring_new!BK32=Monitoring_new!$J32,Monitoring_new!$S32,IF(Monitoring_new!BK32=Monitoring_new!$L32,Monitoring_new!$T32,IF(Monitoring_new!BK32=Monitoring_new!$N32,Monitoring_new!$U32,IF(Monitoring_new!BK32=Monitoring_new!$P32,Monitoring_new!$V32,"ERROR"))))))</f>
        <v>0</v>
      </c>
      <c r="BL32" s="75"/>
      <c r="BM32" s="70">
        <f>IF(Monitoring_new!BM32="","",IF(Monitoring_new!BM32=Monitoring_new!$H32,Monitoring_new!$R32,IF(Monitoring_new!BM32=Monitoring_new!$J32,Monitoring_new!$S32,IF(Monitoring_new!BM32=Monitoring_new!$L32,Monitoring_new!$T32,IF(Monitoring_new!BM32=Monitoring_new!$N32,Monitoring_new!$U32,IF(Monitoring_new!BM32=Monitoring_new!$P32,Monitoring_new!$V32,"ERROR"))))))</f>
        <v>0</v>
      </c>
      <c r="BN32" s="75"/>
      <c r="BO32" s="70">
        <f>IF(Monitoring_new!BO32="","",IF(Monitoring_new!BO32=Monitoring_new!$H32,Monitoring_new!$R32,IF(Monitoring_new!BO32=Monitoring_new!$J32,Monitoring_new!$S32,IF(Monitoring_new!BO32=Monitoring_new!$L32,Monitoring_new!$T32,IF(Monitoring_new!BO32=Monitoring_new!$N32,Monitoring_new!$U32,IF(Monitoring_new!BO32=Monitoring_new!$P32,Monitoring_new!$V32,"ERROR"))))))</f>
        <v>0</v>
      </c>
      <c r="BP32" s="138"/>
      <c r="BQ32" s="70">
        <f>IF(Monitoring_new!BQ32="","",IF(Monitoring_new!BQ32=Monitoring_new!$H32,Monitoring_new!$R32,IF(Monitoring_new!BQ32=Monitoring_new!$J32,Monitoring_new!$S32,IF(Monitoring_new!BQ32=Monitoring_new!$L32,Monitoring_new!$T32,IF(Monitoring_new!BQ32=Monitoring_new!$N32,Monitoring_new!$U32,IF(Monitoring_new!BQ32=Monitoring_new!$P32,Monitoring_new!$V32,"ERROR"))))))</f>
        <v>0</v>
      </c>
      <c r="BR32" s="75"/>
      <c r="BS32" s="70">
        <f>IF(Monitoring_new!BS32="","",IF(Monitoring_new!BS32=Monitoring_new!$H32,Monitoring_new!$R32,IF(Monitoring_new!BS32=Monitoring_new!$J32,Monitoring_new!$S32,IF(Monitoring_new!BS32=Monitoring_new!$L32,Monitoring_new!$T32,IF(Monitoring_new!BS32=Monitoring_new!$N32,Monitoring_new!$U32,IF(Monitoring_new!BS32=Monitoring_new!$P32,Monitoring_new!$V32,"ERROR"))))))</f>
        <v>0</v>
      </c>
      <c r="BT32" s="75"/>
      <c r="BU32" s="70">
        <f>IF(Monitoring_new!BU32="","",IF(Monitoring_new!BU32=Monitoring_new!$H32,Monitoring_new!$R32,IF(Monitoring_new!BU32=Monitoring_new!$J32,Monitoring_new!$S32,IF(Monitoring_new!BU32=Monitoring_new!$L32,Monitoring_new!$T32,IF(Monitoring_new!BU32=Monitoring_new!$N32,Monitoring_new!$U32,IF(Monitoring_new!BU32=Monitoring_new!$P32,Monitoring_new!$V32,"ERROR"))))))</f>
        <v>0</v>
      </c>
      <c r="BV32" s="75"/>
      <c r="BW32" s="70">
        <f>IF(Monitoring_new!BW32="","",IF(Monitoring_new!BW32=Monitoring_new!$H32,Monitoring_new!$R32,IF(Monitoring_new!BW32=Monitoring_new!$J32,Monitoring_new!$S32,IF(Monitoring_new!BW32=Monitoring_new!$L32,Monitoring_new!$T32,IF(Monitoring_new!BW32=Monitoring_new!$N32,Monitoring_new!$U32,IF(Monitoring_new!BW32=Monitoring_new!$P32,Monitoring_new!$V32,"ERROR"))))))</f>
        <v>0</v>
      </c>
      <c r="BX32" s="107"/>
      <c r="BY32" s="70">
        <f>IF(Monitoring_new!BY32="","",IF(Monitoring_new!BY32=Monitoring_new!$H32,Monitoring_new!$R32,IF(Monitoring_new!BY32=Monitoring_new!$J32,Monitoring_new!$S32,IF(Monitoring_new!BY32=Monitoring_new!$L32,Monitoring_new!$T32,IF(Monitoring_new!BY32=Monitoring_new!$N32,Monitoring_new!$U32,IF(Monitoring_new!BY32=Monitoring_new!$P32,Monitoring_new!$V32,"ERROR"))))))</f>
        <v>0</v>
      </c>
      <c r="BZ32" s="107"/>
      <c r="CA32" s="70">
        <f>IF(Monitoring_new!CA32="","",IF(Monitoring_new!CA32=Monitoring_new!$H32,Monitoring_new!$R32,IF(Monitoring_new!CA32=Monitoring_new!$J32,Monitoring_new!$S32,IF(Monitoring_new!CA32=Monitoring_new!$L32,Monitoring_new!$T32,IF(Monitoring_new!CA32=Monitoring_new!$N32,Monitoring_new!$U32,IF(Monitoring_new!CA32=Monitoring_new!$P32,Monitoring_new!$V32,"ERROR"))))))</f>
        <v>0</v>
      </c>
      <c r="CB32" s="75"/>
      <c r="CC32" s="70">
        <f>IF(Monitoring_new!CC32="","",IF(Monitoring_new!CC32=Monitoring_new!$H32,Monitoring_new!$R32,IF(Monitoring_new!CC32=Monitoring_new!$J32,Monitoring_new!$S32,IF(Monitoring_new!CC32=Monitoring_new!$L32,Monitoring_new!$T32,IF(Monitoring_new!CC32=Monitoring_new!$N32,Monitoring_new!$U32,IF(Monitoring_new!CC32=Monitoring_new!$P32,Monitoring_new!$V32,"ERROR"))))))</f>
        <v>0</v>
      </c>
      <c r="CD32" s="43"/>
      <c r="CE32" s="70">
        <f>IF(Monitoring_new!CE32="","",IF(Monitoring_new!CE32=Monitoring_new!$H32,Monitoring_new!$R32,IF(Monitoring_new!CE32=Monitoring_new!$J32,Monitoring_new!$S32,IF(Monitoring_new!CE32=Monitoring_new!$L32,Monitoring_new!$T32,IF(Monitoring_new!CE32=Monitoring_new!$N32,Monitoring_new!$U32,IF(Monitoring_new!CE32=Monitoring_new!$P32,Monitoring_new!$V32,"ERROR"))))))</f>
        <v>0</v>
      </c>
      <c r="CF32" s="44"/>
      <c r="CG32" s="70">
        <f>IF(Monitoring_new!CG32="","",IF(Monitoring_new!CG32=Monitoring_new!$H32,Monitoring_new!$R32,IF(Monitoring_new!CG32=Monitoring_new!$J32,Monitoring_new!$S32,IF(Monitoring_new!CG32=Monitoring_new!$L32,Monitoring_new!$T32,IF(Monitoring_new!CG32=Monitoring_new!$N32,Monitoring_new!$U32,IF(Monitoring_new!CG32=Monitoring_new!$P32,Monitoring_new!$V32,"ERROR"))))))</f>
        <v>0</v>
      </c>
      <c r="CH32" s="75"/>
      <c r="CI32" s="70">
        <f>IF(Monitoring_new!CI32="","",IF(Monitoring_new!CI32=Monitoring_new!$H32,Monitoring_new!$R32,IF(Monitoring_new!CI32=Monitoring_new!$J32,Monitoring_new!$S32,IF(Monitoring_new!CI32=Monitoring_new!$L32,Monitoring_new!$T32,IF(Monitoring_new!CI32=Monitoring_new!$N32,Monitoring_new!$U32,IF(Monitoring_new!CI32=Monitoring_new!$P32,Monitoring_new!$V32,"ERROR"))))))</f>
        <v>0</v>
      </c>
      <c r="CJ32" s="75"/>
      <c r="CK32" s="70">
        <f>IF(Monitoring_new!CK32="","",IF(Monitoring_new!CK32=Monitoring_new!$H32,Monitoring_new!$R32,IF(Monitoring_new!CK32=Monitoring_new!$J32,Monitoring_new!$S32,IF(Monitoring_new!CK32=Monitoring_new!$L32,Monitoring_new!$T32,IF(Monitoring_new!CK32=Monitoring_new!$N32,Monitoring_new!$U32,IF(Monitoring_new!CK32=Monitoring_new!$P32,Monitoring_new!$V32,"ERROR"))))))</f>
        <v>0</v>
      </c>
      <c r="CL32" s="75"/>
      <c r="CM32" s="70">
        <f>IF(Monitoring_new!CM32="","",IF(Monitoring_new!CM32=Monitoring_new!$H32,Monitoring_new!$R32,IF(Monitoring_new!CM32=Monitoring_new!$J32,Monitoring_new!$S32,IF(Monitoring_new!CM32=Monitoring_new!$L32,Monitoring_new!$T32,IF(Monitoring_new!CM32=Monitoring_new!$N32,Monitoring_new!$U32,IF(Monitoring_new!CM32=Monitoring_new!$P32,Monitoring_new!$V32,"ERROR"))))))</f>
        <v>0</v>
      </c>
      <c r="CN32" s="75"/>
      <c r="CO32" s="70">
        <f>IF(Monitoring_new!CO32="","",IF(Monitoring_new!CO32=Monitoring_new!$H32,Monitoring_new!$R32,IF(Monitoring_new!CO32=Monitoring_new!$J32,Monitoring_new!$S32,IF(Monitoring_new!CO32=Monitoring_new!$L32,Monitoring_new!$T32,IF(Monitoring_new!CO32=Monitoring_new!$N32,Monitoring_new!$U32,IF(Monitoring_new!CO32=Monitoring_new!$P32,Monitoring_new!$V32,"ERROR"))))))</f>
        <v>0</v>
      </c>
      <c r="CP32" s="75"/>
      <c r="CQ32" s="70">
        <f>IF(Monitoring_new!CQ32="","",IF(Monitoring_new!CQ32=Monitoring_new!$H32,Monitoring_new!$R32,IF(Monitoring_new!CQ32=Monitoring_new!$J32,Monitoring_new!$S32,IF(Monitoring_new!CQ32=Monitoring_new!$L32,Monitoring_new!$T32,IF(Monitoring_new!CQ32=Monitoring_new!$N32,Monitoring_new!$U32,IF(Monitoring_new!CQ32=Monitoring_new!$P32,Monitoring_new!$V32,"ERROR"))))))</f>
        <v>0</v>
      </c>
      <c r="CR32" s="75"/>
      <c r="CS32" s="70">
        <f>IF(Monitoring_new!CS32="","",IF(Monitoring_new!CS32=Monitoring_new!$H32,Monitoring_new!$R32,IF(Monitoring_new!CS32=Monitoring_new!$J32,Monitoring_new!$S32,IF(Monitoring_new!CS32=Monitoring_new!$L32,Monitoring_new!$T32,IF(Monitoring_new!CS32=Monitoring_new!$N32,Monitoring_new!$U32,IF(Monitoring_new!CS32=Monitoring_new!$P32,Monitoring_new!$V32,"ERROR"))))))</f>
        <v>0</v>
      </c>
      <c r="CT32" s="75"/>
      <c r="CU32" s="70">
        <f>IF(Monitoring_new!CU32="","",IF(Monitoring_new!CU32=Monitoring_new!$H32,Monitoring_new!$R32,IF(Monitoring_new!CU32=Monitoring_new!$J32,Monitoring_new!$S32,IF(Monitoring_new!CU32=Monitoring_new!$L32,Monitoring_new!$T32,IF(Monitoring_new!CU32=Monitoring_new!$N32,Monitoring_new!$U32,IF(Monitoring_new!CU32=Monitoring_new!$P32,Monitoring_new!$V32,"ERROR"))))))</f>
        <v>0</v>
      </c>
      <c r="CV32" s="75"/>
      <c r="CW32" s="70">
        <f>IF(Monitoring_new!CW32="","",IF(Monitoring_new!CW32=Monitoring_new!$H32,Monitoring_new!$R32,IF(Monitoring_new!CW32=Monitoring_new!$J32,Monitoring_new!$S32,IF(Monitoring_new!CW32=Monitoring_new!$L32,Monitoring_new!$T32,IF(Monitoring_new!CW32=Monitoring_new!$N32,Monitoring_new!$U32,IF(Monitoring_new!CW32=Monitoring_new!$P32,Monitoring_new!$V32,"ERROR"))))))</f>
        <v>0</v>
      </c>
      <c r="CX32" s="75"/>
      <c r="CY32" s="70">
        <f>IF(Monitoring_new!CY32="","",IF(Monitoring_new!CY32=Monitoring_new!$H32,Monitoring_new!$R32,IF(Monitoring_new!CY32=Monitoring_new!$J32,Monitoring_new!$S32,IF(Monitoring_new!CY32=Monitoring_new!$L32,Monitoring_new!$T32,IF(Monitoring_new!CY32=Monitoring_new!$N32,Monitoring_new!$U32,IF(Monitoring_new!CY32=Monitoring_new!$P32,Monitoring_new!$V32,"ERROR"))))))</f>
        <v>0</v>
      </c>
      <c r="CZ32" s="75"/>
      <c r="DA32" s="70">
        <f>IF(Monitoring_new!DA32="","",IF(Monitoring_new!DA32=Monitoring_new!$H32,Monitoring_new!$R32,IF(Monitoring_new!DA32=Monitoring_new!$J32,Monitoring_new!$S32,IF(Monitoring_new!DA32=Monitoring_new!$L32,Monitoring_new!$T32,IF(Monitoring_new!DA32=Monitoring_new!$N32,Monitoring_new!$U32,IF(Monitoring_new!DA32=Monitoring_new!$P32,Monitoring_new!$V32,"ERROR"))))))</f>
        <v>0</v>
      </c>
      <c r="DB32" s="75"/>
      <c r="DC32" s="70">
        <f>IF(Monitoring_new!DC32="","",IF(Monitoring_new!DC32=Monitoring_new!$H32,Monitoring_new!$R32,IF(Monitoring_new!DC32=Monitoring_new!$J32,Monitoring_new!$S32,IF(Monitoring_new!DC32=Monitoring_new!$L32,Monitoring_new!$T32,IF(Monitoring_new!DC32=Monitoring_new!$N32,Monitoring_new!$U32,IF(Monitoring_new!DC32=Monitoring_new!$P32,Monitoring_new!$V32,"ERROR"))))))</f>
        <v>0</v>
      </c>
      <c r="DD32" s="75"/>
      <c r="DE32" s="70">
        <f>IF(Monitoring_new!DE32="","",IF(Monitoring_new!DE32=Monitoring_new!$H32,Monitoring_new!$R32,IF(Monitoring_new!DE32=Monitoring_new!$J32,Monitoring_new!$S32,IF(Monitoring_new!DE32=Monitoring_new!$L32,Monitoring_new!$T32,IF(Monitoring_new!DE32=Monitoring_new!$N32,Monitoring_new!$U32,IF(Monitoring_new!DE32=Monitoring_new!$P32,Monitoring_new!$V32,"ERROR"))))))</f>
        <v>0</v>
      </c>
      <c r="DF32" s="75"/>
      <c r="DG32" s="70">
        <f>IF(Monitoring_new!DG32="","",IF(Monitoring_new!DG32=Monitoring_new!$H32,Monitoring_new!$R32,IF(Monitoring_new!DG32=Monitoring_new!$J32,Monitoring_new!$S32,IF(Monitoring_new!DG32=Monitoring_new!$L32,Monitoring_new!$T32,IF(Monitoring_new!DG32=Monitoring_new!$N32,Monitoring_new!$U32,IF(Monitoring_new!DG32=Monitoring_new!$P32,Monitoring_new!$V32,"ERROR"))))))</f>
        <v>0</v>
      </c>
      <c r="DH32" s="127"/>
      <c r="DI32" s="70">
        <f>IF(Monitoring_new!DI32="","",IF(Monitoring_new!DI32=Monitoring_new!$H32,Monitoring_new!$R32,IF(Monitoring_new!DI32=Monitoring_new!$J32,Monitoring_new!$S32,IF(Monitoring_new!DI32=Monitoring_new!$L32,Monitoring_new!$T32,IF(Monitoring_new!DI32=Monitoring_new!$N32,Monitoring_new!$U32,IF(Monitoring_new!DI32=Monitoring_new!$P32,Monitoring_new!$V32,"ERROR"))))))</f>
        <v>0</v>
      </c>
      <c r="DJ32" s="127"/>
      <c r="DK32" s="70">
        <f>IF(Monitoring_new!DK32="","",IF(Monitoring_new!DK32=Monitoring_new!$H32,Monitoring_new!$R32,IF(Monitoring_new!DK32=Monitoring_new!$J32,Monitoring_new!$S32,IF(Monitoring_new!DK32=Monitoring_new!$L32,Monitoring_new!$T32,IF(Monitoring_new!DK32=Monitoring_new!$N32,Monitoring_new!$U32,IF(Monitoring_new!DK32=Monitoring_new!$P32,Monitoring_new!$V32,"ERROR"))))))</f>
        <v>0</v>
      </c>
      <c r="DL32" s="75"/>
      <c r="DM32" s="70">
        <f>IF(Monitoring_new!DM32="","",IF(Monitoring_new!DM32=Monitoring_new!$H32,Monitoring_new!$R32,IF(Monitoring_new!DM32=Monitoring_new!$J32,Monitoring_new!$S32,IF(Monitoring_new!DM32=Monitoring_new!$L32,Monitoring_new!$T32,IF(Monitoring_new!DM32=Monitoring_new!$N32,Monitoring_new!$U32,IF(Monitoring_new!DM32=Monitoring_new!$P32,Monitoring_new!$V32,"ERROR"))))))</f>
        <v>0</v>
      </c>
      <c r="DN32" s="127"/>
      <c r="DO32" s="70">
        <f>IF(Monitoring_new!DO32="","",IF(Monitoring_new!DO32=Monitoring_new!$H32,Monitoring_new!$R32,IF(Monitoring_new!DO32=Monitoring_new!$J32,Monitoring_new!$S32,IF(Monitoring_new!DO32=Monitoring_new!$L32,Monitoring_new!$T32,IF(Monitoring_new!DO32=Monitoring_new!$N32,Monitoring_new!$U32,IF(Monitoring_new!DO32=Monitoring_new!$P32,Monitoring_new!$V32,"ERROR"))))))</f>
        <v>0</v>
      </c>
      <c r="DP32" s="127"/>
      <c r="DQ32" s="70">
        <f>IF(Monitoring_new!DQ32="","",IF(Monitoring_new!DQ32=Monitoring_new!$H32,Monitoring_new!$R32,IF(Monitoring_new!DQ32=Monitoring_new!$J32,Monitoring_new!$S32,IF(Monitoring_new!DQ32=Monitoring_new!$L32,Monitoring_new!$T32,IF(Monitoring_new!DQ32=Monitoring_new!$N32,Monitoring_new!$U32,IF(Monitoring_new!DQ32=Monitoring_new!$P32,Monitoring_new!$V32,"ERROR"))))))</f>
        <v>0</v>
      </c>
      <c r="DR32" s="127"/>
      <c r="DS32" s="70">
        <f>IF(Monitoring_new!DS32="","",IF(Monitoring_new!DS32=Monitoring_new!$H32,Monitoring_new!$R32,IF(Monitoring_new!DS32=Monitoring_new!$J32,Monitoring_new!$S32,IF(Monitoring_new!DS32=Monitoring_new!$L32,Monitoring_new!$T32,IF(Monitoring_new!DS32=Monitoring_new!$N32,Monitoring_new!$U32,IF(Monitoring_new!DS32=Monitoring_new!$P32,Monitoring_new!$V32,"ERROR"))))))</f>
        <v>0</v>
      </c>
      <c r="DT32" s="127"/>
      <c r="DU32" s="70">
        <f>IF(Monitoring_new!DU32="","",IF(Monitoring_new!DU32=Monitoring_new!$H32,Monitoring_new!$R32,IF(Monitoring_new!DU32=Monitoring_new!$J32,Monitoring_new!$S32,IF(Monitoring_new!DU32=Monitoring_new!$L32,Monitoring_new!$T32,IF(Monitoring_new!DU32=Monitoring_new!$N32,Monitoring_new!$U32,IF(Monitoring_new!DU32=Monitoring_new!$P32,Monitoring_new!$V32,"ERROR"))))))</f>
        <v>0</v>
      </c>
      <c r="DV32" s="127"/>
      <c r="DW32" s="70">
        <f>IF(Monitoring_new!DW32="","",IF(Monitoring_new!DW32=Monitoring_new!$H32,Monitoring_new!$R32,IF(Monitoring_new!DW32=Monitoring_new!$J32,Monitoring_new!$S32,IF(Monitoring_new!DW32=Monitoring_new!$L32,Monitoring_new!$T32,IF(Monitoring_new!DW32=Monitoring_new!$N32,Monitoring_new!$U32,IF(Monitoring_new!DW32=Monitoring_new!$P32,Monitoring_new!$V32,"ERROR"))))))</f>
        <v>0</v>
      </c>
      <c r="DX32" s="127"/>
      <c r="DY32" s="70">
        <f>IF(Monitoring_new!DY32="","",IF(Monitoring_new!DY32=Monitoring_new!$H32,Monitoring_new!$R32,IF(Monitoring_new!DY32=Monitoring_new!$J32,Monitoring_new!$S32,IF(Monitoring_new!DY32=Monitoring_new!$L32,Monitoring_new!$T32,IF(Monitoring_new!DY32=Monitoring_new!$N32,Monitoring_new!$U32,IF(Monitoring_new!DY32=Monitoring_new!$P32,Monitoring_new!$V32,"ERROR"))))))</f>
        <v>0</v>
      </c>
      <c r="DZ32" s="127"/>
      <c r="EA32" s="70">
        <f>IF(Monitoring_new!EA32="","",IF(Monitoring_new!EA32=Monitoring_new!$H32,Monitoring_new!$R32,IF(Monitoring_new!EA32=Monitoring_new!$J32,Monitoring_new!$S32,IF(Monitoring_new!EA32=Monitoring_new!$L32,Monitoring_new!$T32,IF(Monitoring_new!EA32=Monitoring_new!$N32,Monitoring_new!$U32,IF(Monitoring_new!EA32=Monitoring_new!$P32,Monitoring_new!$V32,"ERROR"))))))</f>
        <v>0</v>
      </c>
      <c r="EB32" s="127"/>
      <c r="EC32" s="70">
        <f>IF(Monitoring_new!EC32="","",IF(Monitoring_new!EC32=Monitoring_new!$H32,Monitoring_new!$R32,IF(Monitoring_new!EC32=Monitoring_new!$J32,Monitoring_new!$S32,IF(Monitoring_new!EC32=Monitoring_new!$L32,Monitoring_new!$T32,IF(Monitoring_new!EC32=Monitoring_new!$N32,Monitoring_new!$U32,IF(Monitoring_new!EC32=Monitoring_new!$P32,Monitoring_new!$V32,"ERROR"))))))</f>
        <v>0</v>
      </c>
      <c r="ED32" s="127"/>
      <c r="EE32" s="70">
        <f>IF(Monitoring_new!EE32="","",IF(Monitoring_new!EE32=Monitoring_new!$H32,Monitoring_new!$R32,IF(Monitoring_new!EE32=Monitoring_new!$J32,Monitoring_new!$S32,IF(Monitoring_new!EE32=Monitoring_new!$L32,Monitoring_new!$T32,IF(Monitoring_new!EE32=Monitoring_new!$N32,Monitoring_new!$U32,IF(Monitoring_new!EE32=Monitoring_new!$P32,Monitoring_new!$V32,"ERROR"))))))</f>
        <v>0</v>
      </c>
      <c r="EF32" s="127"/>
      <c r="EG32" s="70">
        <f>IF(Monitoring_new!EG32="","",IF(Monitoring_new!EG32=Monitoring_new!$H32,Monitoring_new!$R32,IF(Monitoring_new!EG32=Monitoring_new!$J32,Monitoring_new!$S32,IF(Monitoring_new!EG32=Monitoring_new!$L32,Monitoring_new!$T32,IF(Monitoring_new!EG32=Monitoring_new!$N32,Monitoring_new!$U32,IF(Monitoring_new!EG32=Monitoring_new!$P32,Monitoring_new!$V32,"ERROR"))))))</f>
        <v>0</v>
      </c>
      <c r="EH32" s="127"/>
      <c r="EI32" s="70">
        <f>IF(Monitoring_new!EI32="","",IF(Monitoring_new!EI32=Monitoring_new!$H32,Monitoring_new!$R32,IF(Monitoring_new!EI32=Monitoring_new!$J32,Monitoring_new!$S32,IF(Monitoring_new!EI32=Monitoring_new!$L32,Monitoring_new!$T32,IF(Monitoring_new!EI32=Monitoring_new!$N32,Monitoring_new!$U32,IF(Monitoring_new!EI32=Monitoring_new!$P32,Monitoring_new!$V32,"ERROR"))))))</f>
        <v>0</v>
      </c>
      <c r="EJ32" s="127"/>
      <c r="EK32" s="70">
        <f>IF(Monitoring_new!EK32="","",IF(Monitoring_new!EK32=Monitoring_new!$H32,Monitoring_new!$R32,IF(Monitoring_new!EK32=Monitoring_new!$J32,Monitoring_new!$S32,IF(Monitoring_new!EK32=Monitoring_new!$L32,Monitoring_new!$T32,IF(Monitoring_new!EK32=Monitoring_new!$N32,Monitoring_new!$U32,IF(Monitoring_new!EK32=Monitoring_new!$P32,Monitoring_new!$V32,"ERROR"))))))</f>
        <v>0</v>
      </c>
      <c r="EL32" s="127"/>
      <c r="EM32" s="70">
        <f>IF(Monitoring_new!EM32="","",IF(Monitoring_new!EM32=Monitoring_new!$H32,Monitoring_new!$R32,IF(Monitoring_new!EM32=Monitoring_new!$J32,Monitoring_new!$S32,IF(Monitoring_new!EM32=Monitoring_new!$L32,Monitoring_new!$T32,IF(Monitoring_new!EM32=Monitoring_new!$N32,Monitoring_new!$U32,IF(Monitoring_new!EM32=Monitoring_new!$P32,Monitoring_new!$V32,"ERROR"))))))</f>
        <v>0</v>
      </c>
      <c r="EN32" s="127"/>
      <c r="EO32" s="70">
        <f>IF(Monitoring_new!EO32="","",IF(Monitoring_new!EO32=Monitoring_new!$H32,Monitoring_new!$R32,IF(Monitoring_new!EO32=Monitoring_new!$J32,Monitoring_new!$S32,IF(Monitoring_new!EO32=Monitoring_new!$L32,Monitoring_new!$T32,IF(Monitoring_new!EO32=Monitoring_new!$N32,Monitoring_new!$U32,IF(Monitoring_new!EO32=Monitoring_new!$P32,Monitoring_new!$V32,"ERROR"))))))</f>
        <v>0</v>
      </c>
      <c r="EP32" s="127"/>
      <c r="EQ32" s="70">
        <f>IF(Monitoring_new!EQ32="","",IF(Monitoring_new!EQ32=Monitoring_new!$H32,Monitoring_new!$R32,IF(Monitoring_new!EQ32=Monitoring_new!$J32,Monitoring_new!$S32,IF(Monitoring_new!EQ32=Monitoring_new!$L32,Monitoring_new!$T32,IF(Monitoring_new!EQ32=Monitoring_new!$N32,Monitoring_new!$U32,IF(Monitoring_new!EQ32=Monitoring_new!$P32,Monitoring_new!$V32,"ERROR"))))))</f>
        <v>0</v>
      </c>
      <c r="ER32" s="127"/>
      <c r="ES32" s="70">
        <f>IF(Monitoring_new!ES32="","",IF(Monitoring_new!ES32=Monitoring_new!$H32,Monitoring_new!$R32,IF(Monitoring_new!ES32=Monitoring_new!$J32,Monitoring_new!$S32,IF(Monitoring_new!ES32=Monitoring_new!$L32,Monitoring_new!$T32,IF(Monitoring_new!ES32=Monitoring_new!$N32,Monitoring_new!$U32,IF(Monitoring_new!ES32=Monitoring_new!$P32,Monitoring_new!$V32,"ERROR"))))))</f>
        <v>0</v>
      </c>
      <c r="ET32" s="127"/>
      <c r="EU32" s="70">
        <f>IF(Monitoring_new!EU32="","",IF(Monitoring_new!EU32=Monitoring_new!$H32,Monitoring_new!$R32,IF(Monitoring_new!EU32=Monitoring_new!$J32,Monitoring_new!$S32,IF(Monitoring_new!EU32=Monitoring_new!$L32,Monitoring_new!$T32,IF(Monitoring_new!EU32=Monitoring_new!$N32,Monitoring_new!$U32,IF(Monitoring_new!EU32=Monitoring_new!$P32,Monitoring_new!$V32,"ERROR"))))))</f>
        <v>0</v>
      </c>
      <c r="EV32" s="127"/>
      <c r="EW32" s="70">
        <f>IF(Monitoring_new!EW32="","",IF(Monitoring_new!EW32=Monitoring_new!$H32,Monitoring_new!$R32,IF(Monitoring_new!EW32=Monitoring_new!$J32,Monitoring_new!$S32,IF(Monitoring_new!EW32=Monitoring_new!$L32,Monitoring_new!$T32,IF(Monitoring_new!EW32=Monitoring_new!$N32,Monitoring_new!$U32,IF(Monitoring_new!EW32=Monitoring_new!$P32,Monitoring_new!$V32,"ERROR"))))))</f>
        <v>0</v>
      </c>
      <c r="EX32" s="127"/>
      <c r="EY32" s="70">
        <f>IF(Monitoring_new!EY32="","",IF(Monitoring_new!EY32=Monitoring_new!$H32,Monitoring_new!$R32,IF(Monitoring_new!EY32=Monitoring_new!$J32,Monitoring_new!$S32,IF(Monitoring_new!EY32=Monitoring_new!$L32,Monitoring_new!$T32,IF(Monitoring_new!EY32=Monitoring_new!$N32,Monitoring_new!$U32,IF(Monitoring_new!EY32=Monitoring_new!$P32,Monitoring_new!$V32,"ERROR"))))))</f>
        <v>0</v>
      </c>
      <c r="EZ32" s="127"/>
      <c r="FA32" s="127"/>
      <c r="FB32" s="70" t="str">
        <f>IF(Monitoring_new!FB32="","",IF(Monitoring_new!FB32=Monitoring_new!$H32,Monitoring_new!$R32,IF(Monitoring_new!FB32=Monitoring_new!$J32,Monitoring_new!$S32,IF(Monitoring_new!FB32=Monitoring_new!$L32,Monitoring_new!$T32,IF(Monitoring_new!FB32=Monitoring_new!$N32,Monitoring_new!$U32,IF(Monitoring_new!FB32=Monitoring_new!$P32,Monitoring_new!$V32,"ERROR"))))))</f>
        <v/>
      </c>
      <c r="FC32" s="75"/>
      <c r="FD32" s="70" t="str">
        <f>IF(Monitoring_new!FD32="","",IF(Monitoring_new!FD32=Monitoring_new!$H32,Monitoring_new!$R32,IF(Monitoring_new!FD32=Monitoring_new!$J32,Monitoring_new!$S32,IF(Monitoring_new!FD32=Monitoring_new!$L32,Monitoring_new!$T32,IF(Monitoring_new!FD32=Monitoring_new!$N32,Monitoring_new!$U32,IF(Monitoring_new!FD32=Monitoring_new!$P32,Monitoring_new!$V32,"ERROR"))))))</f>
        <v/>
      </c>
      <c r="FE32" s="107"/>
      <c r="FF32" s="70" t="str">
        <f>IF(Monitoring_new!FF32="","",IF(Monitoring_new!FF32=Monitoring_new!$H32,Monitoring_new!$R32,IF(Monitoring_new!FF32=Monitoring_new!$J32,Monitoring_new!$S32,IF(Monitoring_new!FF32=Monitoring_new!$L32,Monitoring_new!$T32,IF(Monitoring_new!FF32=Monitoring_new!$N32,Monitoring_new!$U32,IF(Monitoring_new!FF32=Monitoring_new!$P32,Monitoring_new!$V32,"ERROR"))))))</f>
        <v/>
      </c>
      <c r="FG32" s="75"/>
    </row>
    <row r="33" spans="1:163" ht="50.1" customHeight="1" x14ac:dyDescent="0.3">
      <c r="A33" s="28" t="s">
        <v>57</v>
      </c>
      <c r="B33" s="27" t="s">
        <v>89</v>
      </c>
      <c r="C33" s="157" t="str">
        <f>VLOOKUP(A33,Quest_eng_2018!A:C,3,FALSE)</f>
        <v>Does the enterprise have any rules on selecting and hiring the enterprise personnel? Were such rules made public?</v>
      </c>
      <c r="D33" s="157" t="s">
        <v>321</v>
      </c>
      <c r="E33" s="24" t="s">
        <v>156</v>
      </c>
      <c r="F33" s="24" t="s">
        <v>157</v>
      </c>
      <c r="G33" s="25">
        <v>1</v>
      </c>
      <c r="H33" s="24" t="s">
        <v>21</v>
      </c>
      <c r="I33" s="24" t="s">
        <v>22</v>
      </c>
      <c r="J33" s="24" t="s">
        <v>23</v>
      </c>
      <c r="K33" s="24" t="s">
        <v>24</v>
      </c>
      <c r="L33" s="24" t="s">
        <v>25</v>
      </c>
      <c r="M33" s="24" t="s">
        <v>26</v>
      </c>
      <c r="N33" s="24" t="s">
        <v>255</v>
      </c>
      <c r="O33" s="24" t="s">
        <v>255</v>
      </c>
      <c r="P33" s="24" t="s">
        <v>414</v>
      </c>
      <c r="Q33" s="24" t="s">
        <v>414</v>
      </c>
      <c r="R33" s="25">
        <v>1</v>
      </c>
      <c r="S33" s="24">
        <v>0</v>
      </c>
      <c r="T33" s="25">
        <f t="shared" si="0"/>
        <v>0.5</v>
      </c>
      <c r="U33" s="24" t="s">
        <v>255</v>
      </c>
      <c r="V33" s="24" t="s">
        <v>414</v>
      </c>
      <c r="W33" s="70">
        <f>IF(Monitoring_new!W33="","",IF(Monitoring_new!W33=Monitoring_new!$H33,Monitoring_new!$R33,IF(Monitoring_new!W33=Monitoring_new!$J33,Monitoring_new!$S33,IF(Monitoring_new!W33=Monitoring_new!$L33,Monitoring_new!$T33,IF(Monitoring_new!W33=Monitoring_new!$N33,Monitoring_new!$U33,IF(Monitoring_new!W33=Monitoring_new!$P33,Monitoring_new!$V33,"ERROR"))))))</f>
        <v>0</v>
      </c>
      <c r="X33" s="44"/>
      <c r="Y33" s="70">
        <f>IF(Monitoring_new!Y33="","",IF(Monitoring_new!Y33=Monitoring_new!$H33,Monitoring_new!$R33,IF(Monitoring_new!Y33=Monitoring_new!$J33,Monitoring_new!$S33,IF(Monitoring_new!Y33=Monitoring_new!$L33,Monitoring_new!$T33,IF(Monitoring_new!Y33=Monitoring_new!$N33,Monitoring_new!$U33,IF(Monitoring_new!Y33=Monitoring_new!$P33,Monitoring_new!$V33,"ERROR"))))))</f>
        <v>0</v>
      </c>
      <c r="Z33" s="44"/>
      <c r="AA33" s="70">
        <f>IF(Monitoring_new!AA33="","",IF(Monitoring_new!AA33=Monitoring_new!$H33,Monitoring_new!$R33,IF(Monitoring_new!AA33=Monitoring_new!$J33,Monitoring_new!$S33,IF(Monitoring_new!AA33=Monitoring_new!$L33,Monitoring_new!$T33,IF(Monitoring_new!AA33=Monitoring_new!$N33,Monitoring_new!$U33,IF(Monitoring_new!AA33=Monitoring_new!$P33,Monitoring_new!$V33,"ERROR"))))))</f>
        <v>0</v>
      </c>
      <c r="AB33" s="67"/>
      <c r="AC33" s="70">
        <f>IF(Monitoring_new!AC33="","",IF(Monitoring_new!AC33=Monitoring_new!$H33,Monitoring_new!$R33,IF(Monitoring_new!AC33=Monitoring_new!$J33,Monitoring_new!$S33,IF(Monitoring_new!AC33=Monitoring_new!$L33,Monitoring_new!$T33,IF(Monitoring_new!AC33=Monitoring_new!$N33,Monitoring_new!$U33,IF(Monitoring_new!AC33=Monitoring_new!$P33,Monitoring_new!$V33,"ERROR"))))))</f>
        <v>0</v>
      </c>
      <c r="AD33" s="75"/>
      <c r="AE33" s="70">
        <f>IF(Monitoring_new!AE33="","",IF(Monitoring_new!AE33=Monitoring_new!$H33,Monitoring_new!$R33,IF(Monitoring_new!AE33=Monitoring_new!$J33,Monitoring_new!$S33,IF(Monitoring_new!AE33=Monitoring_new!$L33,Monitoring_new!$T33,IF(Monitoring_new!AE33=Monitoring_new!$N33,Monitoring_new!$U33,IF(Monitoring_new!AE33=Monitoring_new!$P33,Monitoring_new!$V33,"ERROR"))))))</f>
        <v>0</v>
      </c>
      <c r="AF33" s="75"/>
      <c r="AG33" s="70">
        <f>IF(Monitoring_new!AG33="","",IF(Monitoring_new!AG33=Monitoring_new!$H33,Monitoring_new!$R33,IF(Monitoring_new!AG33=Monitoring_new!$J33,Monitoring_new!$S33,IF(Monitoring_new!AG33=Monitoring_new!$L33,Monitoring_new!$T33,IF(Monitoring_new!AG33=Monitoring_new!$N33,Monitoring_new!$U33,IF(Monitoring_new!AG33=Monitoring_new!$P33,Monitoring_new!$V33,"ERROR"))))))</f>
        <v>0</v>
      </c>
      <c r="AH33" s="75"/>
      <c r="AI33" s="70">
        <f>IF(Monitoring_new!AI33="","",IF(Monitoring_new!AI33=Monitoring_new!$H33,Monitoring_new!$R33,IF(Monitoring_new!AI33=Monitoring_new!$J33,Monitoring_new!$S33,IF(Monitoring_new!AI33=Monitoring_new!$L33,Monitoring_new!$T33,IF(Monitoring_new!AI33=Monitoring_new!$N33,Monitoring_new!$U33,IF(Monitoring_new!AI33=Monitoring_new!$P33,Monitoring_new!$V33,"ERROR"))))))</f>
        <v>0</v>
      </c>
      <c r="AJ33" s="75"/>
      <c r="AK33" s="70">
        <f>IF(Monitoring_new!AK33="","",IF(Monitoring_new!AK33=Monitoring_new!$H33,Monitoring_new!$R33,IF(Monitoring_new!AK33=Monitoring_new!$J33,Monitoring_new!$S33,IF(Monitoring_new!AK33=Monitoring_new!$L33,Monitoring_new!$T33,IF(Monitoring_new!AK33=Monitoring_new!$N33,Monitoring_new!$U33,IF(Monitoring_new!AK33=Monitoring_new!$P33,Monitoring_new!$V33,"ERROR"))))))</f>
        <v>0</v>
      </c>
      <c r="AL33" s="75"/>
      <c r="AM33" s="70">
        <f>IF(Monitoring_new!AM33="","",IF(Monitoring_new!AM33=Monitoring_new!$H33,Monitoring_new!$R33,IF(Monitoring_new!AM33=Monitoring_new!$J33,Monitoring_new!$S33,IF(Monitoring_new!AM33=Monitoring_new!$L33,Monitoring_new!$T33,IF(Monitoring_new!AM33=Monitoring_new!$N33,Monitoring_new!$U33,IF(Monitoring_new!AM33=Monitoring_new!$P33,Monitoring_new!$V33,"ERROR"))))))</f>
        <v>0</v>
      </c>
      <c r="AN33" s="75"/>
      <c r="AO33" s="70">
        <f>IF(Monitoring_new!AO33="","",IF(Monitoring_new!AO33=Monitoring_new!$H33,Monitoring_new!$R33,IF(Monitoring_new!AO33=Monitoring_new!$J33,Monitoring_new!$S33,IF(Monitoring_new!AO33=Monitoring_new!$L33,Monitoring_new!$T33,IF(Monitoring_new!AO33=Monitoring_new!$N33,Monitoring_new!$U33,IF(Monitoring_new!AO33=Monitoring_new!$P33,Monitoring_new!$V33,"ERROR"))))))</f>
        <v>0</v>
      </c>
      <c r="AP33" s="75"/>
      <c r="AQ33" s="70">
        <f>IF(Monitoring_new!AQ33="","",IF(Monitoring_new!AQ33=Monitoring_new!$H33,Monitoring_new!$R33,IF(Monitoring_new!AQ33=Monitoring_new!$J33,Monitoring_new!$S33,IF(Monitoring_new!AQ33=Monitoring_new!$L33,Monitoring_new!$T33,IF(Monitoring_new!AQ33=Monitoring_new!$N33,Monitoring_new!$U33,IF(Monitoring_new!AQ33=Monitoring_new!$P33,Monitoring_new!$V33,"ERROR"))))))</f>
        <v>0</v>
      </c>
      <c r="AR33" s="75"/>
      <c r="AS33" s="70">
        <f>IF(Monitoring_new!AS33="","",IF(Monitoring_new!AS33=Monitoring_new!$H33,Monitoring_new!$R33,IF(Monitoring_new!AS33=Monitoring_new!$J33,Monitoring_new!$S33,IF(Monitoring_new!AS33=Monitoring_new!$L33,Monitoring_new!$T33,IF(Monitoring_new!AS33=Monitoring_new!$N33,Monitoring_new!$U33,IF(Monitoring_new!AS33=Monitoring_new!$P33,Monitoring_new!$V33,"ERROR"))))))</f>
        <v>0</v>
      </c>
      <c r="AT33" s="75"/>
      <c r="AU33" s="70">
        <f>IF(Monitoring_new!AU33="","",IF(Monitoring_new!AU33=Monitoring_new!$H33,Monitoring_new!$R33,IF(Monitoring_new!AU33=Monitoring_new!$J33,Monitoring_new!$S33,IF(Monitoring_new!AU33=Monitoring_new!$L33,Monitoring_new!$T33,IF(Monitoring_new!AU33=Monitoring_new!$N33,Monitoring_new!$U33,IF(Monitoring_new!AU33=Monitoring_new!$P33,Monitoring_new!$V33,"ERROR"))))))</f>
        <v>0</v>
      </c>
      <c r="AV33" s="87"/>
      <c r="AW33" s="70">
        <f>IF(Monitoring_new!AW33="","",IF(Monitoring_new!AW33=Monitoring_new!$H33,Monitoring_new!$R33,IF(Monitoring_new!AW33=Monitoring_new!$J33,Monitoring_new!$S33,IF(Monitoring_new!AW33=Monitoring_new!$L33,Monitoring_new!$T33,IF(Monitoring_new!AW33=Monitoring_new!$N33,Monitoring_new!$U33,IF(Monitoring_new!AW33=Monitoring_new!$P33,Monitoring_new!$V33,"ERROR"))))))</f>
        <v>0</v>
      </c>
      <c r="AX33" s="87"/>
      <c r="AY33" s="70">
        <f>IF(Monitoring_new!AY33="","",IF(Monitoring_new!AY33=Monitoring_new!$H33,Monitoring_new!$R33,IF(Monitoring_new!AY33=Monitoring_new!$J33,Monitoring_new!$S33,IF(Monitoring_new!AY33=Monitoring_new!$L33,Monitoring_new!$T33,IF(Monitoring_new!AY33=Monitoring_new!$N33,Monitoring_new!$U33,IF(Monitoring_new!AY33=Monitoring_new!$P33,Monitoring_new!$V33,"ERROR"))))))</f>
        <v>0</v>
      </c>
      <c r="AZ33" s="107"/>
      <c r="BA33" s="70">
        <f>IF(Monitoring_new!BA33="","",IF(Monitoring_new!BA33=Monitoring_new!$H33,Monitoring_new!$R33,IF(Monitoring_new!BA33=Monitoring_new!$J33,Monitoring_new!$S33,IF(Monitoring_new!BA33=Monitoring_new!$L33,Monitoring_new!$T33,IF(Monitoring_new!BA33=Monitoring_new!$N33,Monitoring_new!$U33,IF(Monitoring_new!BA33=Monitoring_new!$P33,Monitoring_new!$V33,"ERROR"))))))</f>
        <v>0</v>
      </c>
      <c r="BB33" s="75"/>
      <c r="BC33" s="70">
        <f>IF(Monitoring_new!BC33="","",IF(Monitoring_new!BC33=Monitoring_new!$H33,Monitoring_new!$R33,IF(Monitoring_new!BC33=Monitoring_new!$J33,Monitoring_new!$S33,IF(Monitoring_new!BC33=Monitoring_new!$L33,Monitoring_new!$T33,IF(Monitoring_new!BC33=Monitoring_new!$N33,Monitoring_new!$U33,IF(Monitoring_new!BC33=Monitoring_new!$P33,Monitoring_new!$V33,"ERROR"))))))</f>
        <v>0</v>
      </c>
      <c r="BD33" s="87"/>
      <c r="BE33" s="70">
        <f>IF(Monitoring_new!BE33="","",IF(Monitoring_new!BE33=Monitoring_new!$H33,Monitoring_new!$R33,IF(Monitoring_new!BE33=Monitoring_new!$J33,Monitoring_new!$S33,IF(Monitoring_new!BE33=Monitoring_new!$L33,Monitoring_new!$T33,IF(Monitoring_new!BE33=Monitoring_new!$N33,Monitoring_new!$U33,IF(Monitoring_new!BE33=Monitoring_new!$P33,Monitoring_new!$V33,"ERROR"))))))</f>
        <v>0</v>
      </c>
      <c r="BF33" s="75"/>
      <c r="BG33" s="70">
        <f>IF(Monitoring_new!BG33="","",IF(Monitoring_new!BG33=Monitoring_new!$H33,Monitoring_new!$R33,IF(Monitoring_new!BG33=Monitoring_new!$J33,Monitoring_new!$S33,IF(Monitoring_new!BG33=Monitoring_new!$L33,Monitoring_new!$T33,IF(Monitoring_new!BG33=Monitoring_new!$N33,Monitoring_new!$U33,IF(Monitoring_new!BG33=Monitoring_new!$P33,Monitoring_new!$V33,"ERROR"))))))</f>
        <v>0</v>
      </c>
      <c r="BH33" s="75"/>
      <c r="BI33" s="70">
        <f>IF(Monitoring_new!BI33="","",IF(Monitoring_new!BI33=Monitoring_new!$H33,Monitoring_new!$R33,IF(Monitoring_new!BI33=Monitoring_new!$J33,Monitoring_new!$S33,IF(Monitoring_new!BI33=Monitoring_new!$L33,Monitoring_new!$T33,IF(Monitoring_new!BI33=Monitoring_new!$N33,Monitoring_new!$U33,IF(Monitoring_new!BI33=Monitoring_new!$P33,Monitoring_new!$V33,"ERROR"))))))</f>
        <v>0</v>
      </c>
      <c r="BJ33" s="75"/>
      <c r="BK33" s="70">
        <f>IF(Monitoring_new!BK33="","",IF(Monitoring_new!BK33=Monitoring_new!$H33,Monitoring_new!$R33,IF(Monitoring_new!BK33=Monitoring_new!$J33,Monitoring_new!$S33,IF(Monitoring_new!BK33=Monitoring_new!$L33,Monitoring_new!$T33,IF(Monitoring_new!BK33=Monitoring_new!$N33,Monitoring_new!$U33,IF(Monitoring_new!BK33=Monitoring_new!$P33,Monitoring_new!$V33,"ERROR"))))))</f>
        <v>0</v>
      </c>
      <c r="BL33" s="75"/>
      <c r="BM33" s="70">
        <f>IF(Monitoring_new!BM33="","",IF(Monitoring_new!BM33=Monitoring_new!$H33,Monitoring_new!$R33,IF(Monitoring_new!BM33=Monitoring_new!$J33,Monitoring_new!$S33,IF(Monitoring_new!BM33=Monitoring_new!$L33,Monitoring_new!$T33,IF(Monitoring_new!BM33=Monitoring_new!$N33,Monitoring_new!$U33,IF(Monitoring_new!BM33=Monitoring_new!$P33,Monitoring_new!$V33,"ERROR"))))))</f>
        <v>0</v>
      </c>
      <c r="BN33" s="75"/>
      <c r="BO33" s="70">
        <f>IF(Monitoring_new!BO33="","",IF(Monitoring_new!BO33=Monitoring_new!$H33,Monitoring_new!$R33,IF(Monitoring_new!BO33=Monitoring_new!$J33,Monitoring_new!$S33,IF(Monitoring_new!BO33=Monitoring_new!$L33,Monitoring_new!$T33,IF(Monitoring_new!BO33=Monitoring_new!$N33,Monitoring_new!$U33,IF(Monitoring_new!BO33=Monitoring_new!$P33,Monitoring_new!$V33,"ERROR"))))))</f>
        <v>0</v>
      </c>
      <c r="BP33" s="75"/>
      <c r="BQ33" s="70">
        <f>IF(Monitoring_new!BQ33="","",IF(Monitoring_new!BQ33=Monitoring_new!$H33,Monitoring_new!$R33,IF(Monitoring_new!BQ33=Monitoring_new!$J33,Monitoring_new!$S33,IF(Monitoring_new!BQ33=Monitoring_new!$L33,Monitoring_new!$T33,IF(Monitoring_new!BQ33=Monitoring_new!$N33,Monitoring_new!$U33,IF(Monitoring_new!BQ33=Monitoring_new!$P33,Monitoring_new!$V33,"ERROR"))))))</f>
        <v>0</v>
      </c>
      <c r="BR33" s="75"/>
      <c r="BS33" s="70">
        <f>IF(Monitoring_new!BS33="","",IF(Monitoring_new!BS33=Monitoring_new!$H33,Monitoring_new!$R33,IF(Monitoring_new!BS33=Monitoring_new!$J33,Monitoring_new!$S33,IF(Monitoring_new!BS33=Monitoring_new!$L33,Monitoring_new!$T33,IF(Monitoring_new!BS33=Monitoring_new!$N33,Monitoring_new!$U33,IF(Monitoring_new!BS33=Monitoring_new!$P33,Monitoring_new!$V33,"ERROR"))))))</f>
        <v>0</v>
      </c>
      <c r="BT33" s="138"/>
      <c r="BU33" s="70">
        <f>IF(Monitoring_new!BU33="","",IF(Monitoring_new!BU33=Monitoring_new!$H33,Monitoring_new!$R33,IF(Monitoring_new!BU33=Monitoring_new!$J33,Monitoring_new!$S33,IF(Monitoring_new!BU33=Monitoring_new!$L33,Monitoring_new!$T33,IF(Monitoring_new!BU33=Monitoring_new!$N33,Monitoring_new!$U33,IF(Monitoring_new!BU33=Monitoring_new!$P33,Monitoring_new!$V33,"ERROR"))))))</f>
        <v>0</v>
      </c>
      <c r="BV33" s="75"/>
      <c r="BW33" s="70">
        <f>IF(Monitoring_new!BW33="","",IF(Monitoring_new!BW33=Monitoring_new!$H33,Monitoring_new!$R33,IF(Monitoring_new!BW33=Monitoring_new!$J33,Monitoring_new!$S33,IF(Monitoring_new!BW33=Monitoring_new!$L33,Monitoring_new!$T33,IF(Monitoring_new!BW33=Monitoring_new!$N33,Monitoring_new!$U33,IF(Monitoring_new!BW33=Monitoring_new!$P33,Monitoring_new!$V33,"ERROR"))))))</f>
        <v>0</v>
      </c>
      <c r="BX33" s="107"/>
      <c r="BY33" s="70">
        <f>IF(Monitoring_new!BY33="","",IF(Monitoring_new!BY33=Monitoring_new!$H33,Monitoring_new!$R33,IF(Monitoring_new!BY33=Monitoring_new!$J33,Monitoring_new!$S33,IF(Monitoring_new!BY33=Monitoring_new!$L33,Monitoring_new!$T33,IF(Monitoring_new!BY33=Monitoring_new!$N33,Monitoring_new!$U33,IF(Monitoring_new!BY33=Monitoring_new!$P33,Monitoring_new!$V33,"ERROR"))))))</f>
        <v>0</v>
      </c>
      <c r="BZ33" s="107"/>
      <c r="CA33" s="70">
        <f>IF(Monitoring_new!CA33="","",IF(Monitoring_new!CA33=Monitoring_new!$H33,Monitoring_new!$R33,IF(Monitoring_new!CA33=Monitoring_new!$J33,Monitoring_new!$S33,IF(Monitoring_new!CA33=Monitoring_new!$L33,Monitoring_new!$T33,IF(Monitoring_new!CA33=Monitoring_new!$N33,Monitoring_new!$U33,IF(Monitoring_new!CA33=Monitoring_new!$P33,Monitoring_new!$V33,"ERROR"))))))</f>
        <v>0</v>
      </c>
      <c r="CB33" s="75"/>
      <c r="CC33" s="70">
        <f>IF(Monitoring_new!CC33="","",IF(Monitoring_new!CC33=Monitoring_new!$H33,Monitoring_new!$R33,IF(Monitoring_new!CC33=Monitoring_new!$J33,Monitoring_new!$S33,IF(Monitoring_new!CC33=Monitoring_new!$L33,Monitoring_new!$T33,IF(Monitoring_new!CC33=Monitoring_new!$N33,Monitoring_new!$U33,IF(Monitoring_new!CC33=Monitoring_new!$P33,Monitoring_new!$V33,"ERROR"))))))</f>
        <v>0</v>
      </c>
      <c r="CD33" s="44"/>
      <c r="CE33" s="70">
        <f>IF(Monitoring_new!CE33="","",IF(Monitoring_new!CE33=Monitoring_new!$H33,Monitoring_new!$R33,IF(Monitoring_new!CE33=Monitoring_new!$J33,Monitoring_new!$S33,IF(Monitoring_new!CE33=Monitoring_new!$L33,Monitoring_new!$T33,IF(Monitoring_new!CE33=Monitoring_new!$N33,Monitoring_new!$U33,IF(Monitoring_new!CE33=Monitoring_new!$P33,Monitoring_new!$V33,"ERROR"))))))</f>
        <v>0</v>
      </c>
      <c r="CF33" s="44"/>
      <c r="CG33" s="70">
        <f>IF(Monitoring_new!CG33="","",IF(Monitoring_new!CG33=Monitoring_new!$H33,Monitoring_new!$R33,IF(Monitoring_new!CG33=Monitoring_new!$J33,Monitoring_new!$S33,IF(Monitoring_new!CG33=Monitoring_new!$L33,Monitoring_new!$T33,IF(Monitoring_new!CG33=Monitoring_new!$N33,Monitoring_new!$U33,IF(Monitoring_new!CG33=Monitoring_new!$P33,Monitoring_new!$V33,"ERROR"))))))</f>
        <v>0</v>
      </c>
      <c r="CH33" s="75"/>
      <c r="CI33" s="70">
        <f>IF(Monitoring_new!CI33="","",IF(Monitoring_new!CI33=Monitoring_new!$H33,Monitoring_new!$R33,IF(Monitoring_new!CI33=Monitoring_new!$J33,Monitoring_new!$S33,IF(Monitoring_new!CI33=Monitoring_new!$L33,Monitoring_new!$T33,IF(Monitoring_new!CI33=Monitoring_new!$N33,Monitoring_new!$U33,IF(Monitoring_new!CI33=Monitoring_new!$P33,Monitoring_new!$V33,"ERROR"))))))</f>
        <v>0</v>
      </c>
      <c r="CJ33" s="75"/>
      <c r="CK33" s="70">
        <f>IF(Monitoring_new!CK33="","",IF(Monitoring_new!CK33=Monitoring_new!$H33,Monitoring_new!$R33,IF(Monitoring_new!CK33=Monitoring_new!$J33,Monitoring_new!$S33,IF(Monitoring_new!CK33=Monitoring_new!$L33,Monitoring_new!$T33,IF(Monitoring_new!CK33=Monitoring_new!$N33,Monitoring_new!$U33,IF(Monitoring_new!CK33=Monitoring_new!$P33,Monitoring_new!$V33,"ERROR"))))))</f>
        <v>0</v>
      </c>
      <c r="CL33" s="75"/>
      <c r="CM33" s="70">
        <f>IF(Monitoring_new!CM33="","",IF(Monitoring_new!CM33=Monitoring_new!$H33,Monitoring_new!$R33,IF(Monitoring_new!CM33=Monitoring_new!$J33,Monitoring_new!$S33,IF(Monitoring_new!CM33=Monitoring_new!$L33,Monitoring_new!$T33,IF(Monitoring_new!CM33=Monitoring_new!$N33,Monitoring_new!$U33,IF(Monitoring_new!CM33=Monitoring_new!$P33,Monitoring_new!$V33,"ERROR"))))))</f>
        <v>0</v>
      </c>
      <c r="CN33" s="75"/>
      <c r="CO33" s="70">
        <f>IF(Monitoring_new!CO33="","",IF(Monitoring_new!CO33=Monitoring_new!$H33,Monitoring_new!$R33,IF(Monitoring_new!CO33=Monitoring_new!$J33,Monitoring_new!$S33,IF(Monitoring_new!CO33=Monitoring_new!$L33,Monitoring_new!$T33,IF(Monitoring_new!CO33=Monitoring_new!$N33,Monitoring_new!$U33,IF(Monitoring_new!CO33=Monitoring_new!$P33,Monitoring_new!$V33,"ERROR"))))))</f>
        <v>0</v>
      </c>
      <c r="CP33" s="75"/>
      <c r="CQ33" s="70">
        <f>IF(Monitoring_new!CQ33="","",IF(Monitoring_new!CQ33=Monitoring_new!$H33,Monitoring_new!$R33,IF(Monitoring_new!CQ33=Monitoring_new!$J33,Monitoring_new!$S33,IF(Monitoring_new!CQ33=Monitoring_new!$L33,Monitoring_new!$T33,IF(Monitoring_new!CQ33=Monitoring_new!$N33,Monitoring_new!$U33,IF(Monitoring_new!CQ33=Monitoring_new!$P33,Monitoring_new!$V33,"ERROR"))))))</f>
        <v>0</v>
      </c>
      <c r="CR33" s="75"/>
      <c r="CS33" s="70">
        <f>IF(Monitoring_new!CS33="","",IF(Monitoring_new!CS33=Monitoring_new!$H33,Monitoring_new!$R33,IF(Monitoring_new!CS33=Monitoring_new!$J33,Monitoring_new!$S33,IF(Monitoring_new!CS33=Monitoring_new!$L33,Monitoring_new!$T33,IF(Monitoring_new!CS33=Monitoring_new!$N33,Monitoring_new!$U33,IF(Monitoring_new!CS33=Monitoring_new!$P33,Monitoring_new!$V33,"ERROR"))))))</f>
        <v>0</v>
      </c>
      <c r="CT33" s="75"/>
      <c r="CU33" s="70">
        <f>IF(Monitoring_new!CU33="","",IF(Monitoring_new!CU33=Monitoring_new!$H33,Monitoring_new!$R33,IF(Monitoring_new!CU33=Monitoring_new!$J33,Monitoring_new!$S33,IF(Monitoring_new!CU33=Monitoring_new!$L33,Monitoring_new!$T33,IF(Monitoring_new!CU33=Monitoring_new!$N33,Monitoring_new!$U33,IF(Monitoring_new!CU33=Monitoring_new!$P33,Monitoring_new!$V33,"ERROR"))))))</f>
        <v>0</v>
      </c>
      <c r="CV33" s="75"/>
      <c r="CW33" s="70">
        <f>IF(Monitoring_new!CW33="","",IF(Monitoring_new!CW33=Monitoring_new!$H33,Monitoring_new!$R33,IF(Monitoring_new!CW33=Monitoring_new!$J33,Monitoring_new!$S33,IF(Monitoring_new!CW33=Monitoring_new!$L33,Monitoring_new!$T33,IF(Monitoring_new!CW33=Monitoring_new!$N33,Monitoring_new!$U33,IF(Monitoring_new!CW33=Monitoring_new!$P33,Monitoring_new!$V33,"ERROR"))))))</f>
        <v>0</v>
      </c>
      <c r="CX33" s="75"/>
      <c r="CY33" s="70">
        <f>IF(Monitoring_new!CY33="","",IF(Monitoring_new!CY33=Monitoring_new!$H33,Monitoring_new!$R33,IF(Monitoring_new!CY33=Monitoring_new!$J33,Monitoring_new!$S33,IF(Monitoring_new!CY33=Monitoring_new!$L33,Monitoring_new!$T33,IF(Monitoring_new!CY33=Monitoring_new!$N33,Monitoring_new!$U33,IF(Monitoring_new!CY33=Monitoring_new!$P33,Monitoring_new!$V33,"ERROR"))))))</f>
        <v>0</v>
      </c>
      <c r="CZ33" s="75"/>
      <c r="DA33" s="70">
        <f>IF(Monitoring_new!DA33="","",IF(Monitoring_new!DA33=Monitoring_new!$H33,Monitoring_new!$R33,IF(Monitoring_new!DA33=Monitoring_new!$J33,Monitoring_new!$S33,IF(Monitoring_new!DA33=Monitoring_new!$L33,Monitoring_new!$T33,IF(Monitoring_new!DA33=Monitoring_new!$N33,Monitoring_new!$U33,IF(Monitoring_new!DA33=Monitoring_new!$P33,Monitoring_new!$V33,"ERROR"))))))</f>
        <v>0</v>
      </c>
      <c r="DB33" s="75"/>
      <c r="DC33" s="70">
        <f>IF(Monitoring_new!DC33="","",IF(Monitoring_new!DC33=Monitoring_new!$H33,Monitoring_new!$R33,IF(Monitoring_new!DC33=Monitoring_new!$J33,Monitoring_new!$S33,IF(Monitoring_new!DC33=Monitoring_new!$L33,Monitoring_new!$T33,IF(Monitoring_new!DC33=Monitoring_new!$N33,Monitoring_new!$U33,IF(Monitoring_new!DC33=Monitoring_new!$P33,Monitoring_new!$V33,"ERROR"))))))</f>
        <v>0</v>
      </c>
      <c r="DD33" s="75"/>
      <c r="DE33" s="70">
        <f>IF(Monitoring_new!DE33="","",IF(Monitoring_new!DE33=Monitoring_new!$H33,Monitoring_new!$R33,IF(Monitoring_new!DE33=Monitoring_new!$J33,Monitoring_new!$S33,IF(Monitoring_new!DE33=Monitoring_new!$L33,Monitoring_new!$T33,IF(Monitoring_new!DE33=Monitoring_new!$N33,Monitoring_new!$U33,IF(Monitoring_new!DE33=Monitoring_new!$P33,Monitoring_new!$V33,"ERROR"))))))</f>
        <v>0</v>
      </c>
      <c r="DF33" s="75"/>
      <c r="DG33" s="70">
        <f>IF(Monitoring_new!DG33="","",IF(Monitoring_new!DG33=Monitoring_new!$H33,Monitoring_new!$R33,IF(Monitoring_new!DG33=Monitoring_new!$J33,Monitoring_new!$S33,IF(Monitoring_new!DG33=Monitoring_new!$L33,Monitoring_new!$T33,IF(Monitoring_new!DG33=Monitoring_new!$N33,Monitoring_new!$U33,IF(Monitoring_new!DG33=Monitoring_new!$P33,Monitoring_new!$V33,"ERROR"))))))</f>
        <v>0</v>
      </c>
      <c r="DH33" s="127"/>
      <c r="DI33" s="70">
        <f>IF(Monitoring_new!DI33="","",IF(Monitoring_new!DI33=Monitoring_new!$H33,Monitoring_new!$R33,IF(Monitoring_new!DI33=Monitoring_new!$J33,Monitoring_new!$S33,IF(Monitoring_new!DI33=Monitoring_new!$L33,Monitoring_new!$T33,IF(Monitoring_new!DI33=Monitoring_new!$N33,Monitoring_new!$U33,IF(Monitoring_new!DI33=Monitoring_new!$P33,Monitoring_new!$V33,"ERROR"))))))</f>
        <v>0</v>
      </c>
      <c r="DJ33" s="127"/>
      <c r="DK33" s="70">
        <f>IF(Monitoring_new!DK33="","",IF(Monitoring_new!DK33=Monitoring_new!$H33,Monitoring_new!$R33,IF(Monitoring_new!DK33=Monitoring_new!$J33,Monitoring_new!$S33,IF(Monitoring_new!DK33=Monitoring_new!$L33,Monitoring_new!$T33,IF(Monitoring_new!DK33=Monitoring_new!$N33,Monitoring_new!$U33,IF(Monitoring_new!DK33=Monitoring_new!$P33,Monitoring_new!$V33,"ERROR"))))))</f>
        <v>0</v>
      </c>
      <c r="DL33" s="75"/>
      <c r="DM33" s="70">
        <f>IF(Monitoring_new!DM33="","",IF(Monitoring_new!DM33=Monitoring_new!$H33,Monitoring_new!$R33,IF(Monitoring_new!DM33=Monitoring_new!$J33,Monitoring_new!$S33,IF(Monitoring_new!DM33=Monitoring_new!$L33,Monitoring_new!$T33,IF(Monitoring_new!DM33=Monitoring_new!$N33,Monitoring_new!$U33,IF(Monitoring_new!DM33=Monitoring_new!$P33,Monitoring_new!$V33,"ERROR"))))))</f>
        <v>0</v>
      </c>
      <c r="DN33" s="127"/>
      <c r="DO33" s="70">
        <f>IF(Monitoring_new!DO33="","",IF(Monitoring_new!DO33=Monitoring_new!$H33,Monitoring_new!$R33,IF(Monitoring_new!DO33=Monitoring_new!$J33,Monitoring_new!$S33,IF(Monitoring_new!DO33=Monitoring_new!$L33,Monitoring_new!$T33,IF(Monitoring_new!DO33=Monitoring_new!$N33,Monitoring_new!$U33,IF(Monitoring_new!DO33=Monitoring_new!$P33,Monitoring_new!$V33,"ERROR"))))))</f>
        <v>0</v>
      </c>
      <c r="DP33" s="127"/>
      <c r="DQ33" s="70">
        <f>IF(Monitoring_new!DQ33="","",IF(Monitoring_new!DQ33=Monitoring_new!$H33,Monitoring_new!$R33,IF(Monitoring_new!DQ33=Monitoring_new!$J33,Monitoring_new!$S33,IF(Monitoring_new!DQ33=Monitoring_new!$L33,Monitoring_new!$T33,IF(Monitoring_new!DQ33=Monitoring_new!$N33,Monitoring_new!$U33,IF(Monitoring_new!DQ33=Monitoring_new!$P33,Monitoring_new!$V33,"ERROR"))))))</f>
        <v>0</v>
      </c>
      <c r="DR33" s="127"/>
      <c r="DS33" s="70">
        <f>IF(Monitoring_new!DS33="","",IF(Monitoring_new!DS33=Monitoring_new!$H33,Monitoring_new!$R33,IF(Monitoring_new!DS33=Monitoring_new!$J33,Monitoring_new!$S33,IF(Monitoring_new!DS33=Monitoring_new!$L33,Monitoring_new!$T33,IF(Monitoring_new!DS33=Monitoring_new!$N33,Monitoring_new!$U33,IF(Monitoring_new!DS33=Monitoring_new!$P33,Monitoring_new!$V33,"ERROR"))))))</f>
        <v>0</v>
      </c>
      <c r="DT33" s="127"/>
      <c r="DU33" s="70">
        <f>IF(Monitoring_new!DU33="","",IF(Monitoring_new!DU33=Monitoring_new!$H33,Monitoring_new!$R33,IF(Monitoring_new!DU33=Monitoring_new!$J33,Monitoring_new!$S33,IF(Monitoring_new!DU33=Monitoring_new!$L33,Monitoring_new!$T33,IF(Monitoring_new!DU33=Monitoring_new!$N33,Monitoring_new!$U33,IF(Monitoring_new!DU33=Monitoring_new!$P33,Monitoring_new!$V33,"ERROR"))))))</f>
        <v>0</v>
      </c>
      <c r="DV33" s="127"/>
      <c r="DW33" s="70">
        <f>IF(Monitoring_new!DW33="","",IF(Monitoring_new!DW33=Monitoring_new!$H33,Monitoring_new!$R33,IF(Monitoring_new!DW33=Monitoring_new!$J33,Monitoring_new!$S33,IF(Monitoring_new!DW33=Monitoring_new!$L33,Monitoring_new!$T33,IF(Monitoring_new!DW33=Monitoring_new!$N33,Monitoring_new!$U33,IF(Monitoring_new!DW33=Monitoring_new!$P33,Monitoring_new!$V33,"ERROR"))))))</f>
        <v>0</v>
      </c>
      <c r="DX33" s="127"/>
      <c r="DY33" s="70">
        <f>IF(Monitoring_new!DY33="","",IF(Monitoring_new!DY33=Monitoring_new!$H33,Monitoring_new!$R33,IF(Monitoring_new!DY33=Monitoring_new!$J33,Monitoring_new!$S33,IF(Monitoring_new!DY33=Monitoring_new!$L33,Monitoring_new!$T33,IF(Monitoring_new!DY33=Monitoring_new!$N33,Monitoring_new!$U33,IF(Monitoring_new!DY33=Monitoring_new!$P33,Monitoring_new!$V33,"ERROR"))))))</f>
        <v>0</v>
      </c>
      <c r="DZ33" s="127"/>
      <c r="EA33" s="70">
        <f>IF(Monitoring_new!EA33="","",IF(Monitoring_new!EA33=Monitoring_new!$H33,Monitoring_new!$R33,IF(Monitoring_new!EA33=Monitoring_new!$J33,Monitoring_new!$S33,IF(Monitoring_new!EA33=Monitoring_new!$L33,Monitoring_new!$T33,IF(Monitoring_new!EA33=Monitoring_new!$N33,Monitoring_new!$U33,IF(Monitoring_new!EA33=Monitoring_new!$P33,Monitoring_new!$V33,"ERROR"))))))</f>
        <v>0</v>
      </c>
      <c r="EB33" s="127"/>
      <c r="EC33" s="70">
        <f>IF(Monitoring_new!EC33="","",IF(Monitoring_new!EC33=Monitoring_new!$H33,Monitoring_new!$R33,IF(Monitoring_new!EC33=Monitoring_new!$J33,Monitoring_new!$S33,IF(Monitoring_new!EC33=Monitoring_new!$L33,Monitoring_new!$T33,IF(Monitoring_new!EC33=Monitoring_new!$N33,Monitoring_new!$U33,IF(Monitoring_new!EC33=Monitoring_new!$P33,Monitoring_new!$V33,"ERROR"))))))</f>
        <v>0</v>
      </c>
      <c r="ED33" s="127"/>
      <c r="EE33" s="70">
        <f>IF(Monitoring_new!EE33="","",IF(Monitoring_new!EE33=Monitoring_new!$H33,Monitoring_new!$R33,IF(Monitoring_new!EE33=Monitoring_new!$J33,Monitoring_new!$S33,IF(Monitoring_new!EE33=Monitoring_new!$L33,Monitoring_new!$T33,IF(Monitoring_new!EE33=Monitoring_new!$N33,Monitoring_new!$U33,IF(Monitoring_new!EE33=Monitoring_new!$P33,Monitoring_new!$V33,"ERROR"))))))</f>
        <v>0</v>
      </c>
      <c r="EF33" s="127"/>
      <c r="EG33" s="70">
        <f>IF(Monitoring_new!EG33="","",IF(Monitoring_new!EG33=Monitoring_new!$H33,Monitoring_new!$R33,IF(Monitoring_new!EG33=Monitoring_new!$J33,Monitoring_new!$S33,IF(Monitoring_new!EG33=Monitoring_new!$L33,Monitoring_new!$T33,IF(Monitoring_new!EG33=Monitoring_new!$N33,Monitoring_new!$U33,IF(Monitoring_new!EG33=Monitoring_new!$P33,Monitoring_new!$V33,"ERROR"))))))</f>
        <v>0</v>
      </c>
      <c r="EH33" s="127"/>
      <c r="EI33" s="70">
        <f>IF(Monitoring_new!EI33="","",IF(Monitoring_new!EI33=Monitoring_new!$H33,Monitoring_new!$R33,IF(Monitoring_new!EI33=Monitoring_new!$J33,Monitoring_new!$S33,IF(Monitoring_new!EI33=Monitoring_new!$L33,Monitoring_new!$T33,IF(Monitoring_new!EI33=Monitoring_new!$N33,Monitoring_new!$U33,IF(Monitoring_new!EI33=Monitoring_new!$P33,Monitoring_new!$V33,"ERROR"))))))</f>
        <v>0</v>
      </c>
      <c r="EJ33" s="127"/>
      <c r="EK33" s="70">
        <f>IF(Monitoring_new!EK33="","",IF(Monitoring_new!EK33=Monitoring_new!$H33,Monitoring_new!$R33,IF(Monitoring_new!EK33=Monitoring_new!$J33,Monitoring_new!$S33,IF(Monitoring_new!EK33=Monitoring_new!$L33,Monitoring_new!$T33,IF(Monitoring_new!EK33=Monitoring_new!$N33,Monitoring_new!$U33,IF(Monitoring_new!EK33=Monitoring_new!$P33,Monitoring_new!$V33,"ERROR"))))))</f>
        <v>0</v>
      </c>
      <c r="EL33" s="127"/>
      <c r="EM33" s="70">
        <f>IF(Monitoring_new!EM33="","",IF(Monitoring_new!EM33=Monitoring_new!$H33,Monitoring_new!$R33,IF(Monitoring_new!EM33=Monitoring_new!$J33,Monitoring_new!$S33,IF(Monitoring_new!EM33=Monitoring_new!$L33,Monitoring_new!$T33,IF(Monitoring_new!EM33=Monitoring_new!$N33,Monitoring_new!$U33,IF(Monitoring_new!EM33=Monitoring_new!$P33,Monitoring_new!$V33,"ERROR"))))))</f>
        <v>0</v>
      </c>
      <c r="EN33" s="127"/>
      <c r="EO33" s="70">
        <f>IF(Monitoring_new!EO33="","",IF(Monitoring_new!EO33=Monitoring_new!$H33,Monitoring_new!$R33,IF(Monitoring_new!EO33=Monitoring_new!$J33,Monitoring_new!$S33,IF(Monitoring_new!EO33=Monitoring_new!$L33,Monitoring_new!$T33,IF(Monitoring_new!EO33=Monitoring_new!$N33,Monitoring_new!$U33,IF(Monitoring_new!EO33=Monitoring_new!$P33,Monitoring_new!$V33,"ERROR"))))))</f>
        <v>0</v>
      </c>
      <c r="EP33" s="127"/>
      <c r="EQ33" s="70">
        <f>IF(Monitoring_new!EQ33="","",IF(Monitoring_new!EQ33=Monitoring_new!$H33,Monitoring_new!$R33,IF(Monitoring_new!EQ33=Monitoring_new!$J33,Monitoring_new!$S33,IF(Monitoring_new!EQ33=Monitoring_new!$L33,Monitoring_new!$T33,IF(Monitoring_new!EQ33=Monitoring_new!$N33,Monitoring_new!$U33,IF(Monitoring_new!EQ33=Monitoring_new!$P33,Monitoring_new!$V33,"ERROR"))))))</f>
        <v>0</v>
      </c>
      <c r="ER33" s="127"/>
      <c r="ES33" s="70">
        <f>IF(Monitoring_new!ES33="","",IF(Monitoring_new!ES33=Monitoring_new!$H33,Monitoring_new!$R33,IF(Monitoring_new!ES33=Monitoring_new!$J33,Monitoring_new!$S33,IF(Monitoring_new!ES33=Monitoring_new!$L33,Monitoring_new!$T33,IF(Monitoring_new!ES33=Monitoring_new!$N33,Monitoring_new!$U33,IF(Monitoring_new!ES33=Monitoring_new!$P33,Monitoring_new!$V33,"ERROR"))))))</f>
        <v>0</v>
      </c>
      <c r="ET33" s="127"/>
      <c r="EU33" s="70">
        <f>IF(Monitoring_new!EU33="","",IF(Monitoring_new!EU33=Monitoring_new!$H33,Monitoring_new!$R33,IF(Monitoring_new!EU33=Monitoring_new!$J33,Monitoring_new!$S33,IF(Monitoring_new!EU33=Monitoring_new!$L33,Monitoring_new!$T33,IF(Monitoring_new!EU33=Monitoring_new!$N33,Monitoring_new!$U33,IF(Monitoring_new!EU33=Monitoring_new!$P33,Monitoring_new!$V33,"ERROR"))))))</f>
        <v>0</v>
      </c>
      <c r="EV33" s="127"/>
      <c r="EW33" s="70">
        <f>IF(Monitoring_new!EW33="","",IF(Monitoring_new!EW33=Monitoring_new!$H33,Monitoring_new!$R33,IF(Monitoring_new!EW33=Monitoring_new!$J33,Monitoring_new!$S33,IF(Monitoring_new!EW33=Monitoring_new!$L33,Monitoring_new!$T33,IF(Monitoring_new!EW33=Monitoring_new!$N33,Monitoring_new!$U33,IF(Monitoring_new!EW33=Monitoring_new!$P33,Monitoring_new!$V33,"ERROR"))))))</f>
        <v>0</v>
      </c>
      <c r="EX33" s="127"/>
      <c r="EY33" s="70">
        <f>IF(Monitoring_new!EY33="","",IF(Monitoring_new!EY33=Monitoring_new!$H33,Monitoring_new!$R33,IF(Monitoring_new!EY33=Monitoring_new!$J33,Monitoring_new!$S33,IF(Monitoring_new!EY33=Monitoring_new!$L33,Monitoring_new!$T33,IF(Monitoring_new!EY33=Monitoring_new!$N33,Monitoring_new!$U33,IF(Monitoring_new!EY33=Monitoring_new!$P33,Monitoring_new!$V33,"ERROR"))))))</f>
        <v>0</v>
      </c>
      <c r="EZ33" s="127"/>
      <c r="FA33" s="127"/>
      <c r="FB33" s="70" t="str">
        <f>IF(Monitoring_new!FB33="","",IF(Monitoring_new!FB33=Monitoring_new!$H33,Monitoring_new!$R33,IF(Monitoring_new!FB33=Monitoring_new!$J33,Monitoring_new!$S33,IF(Monitoring_new!FB33=Monitoring_new!$L33,Monitoring_new!$T33,IF(Monitoring_new!FB33=Monitoring_new!$N33,Monitoring_new!$U33,IF(Monitoring_new!FB33=Monitoring_new!$P33,Monitoring_new!$V33,"ERROR"))))))</f>
        <v/>
      </c>
      <c r="FC33" s="75"/>
      <c r="FD33" s="70" t="str">
        <f>IF(Monitoring_new!FD33="","",IF(Monitoring_new!FD33=Monitoring_new!$H33,Monitoring_new!$R33,IF(Monitoring_new!FD33=Monitoring_new!$J33,Monitoring_new!$S33,IF(Monitoring_new!FD33=Monitoring_new!$L33,Monitoring_new!$T33,IF(Monitoring_new!FD33=Monitoring_new!$N33,Monitoring_new!$U33,IF(Monitoring_new!FD33=Monitoring_new!$P33,Monitoring_new!$V33,"ERROR"))))))</f>
        <v/>
      </c>
      <c r="FE33" s="107"/>
      <c r="FF33" s="70" t="str">
        <f>IF(Monitoring_new!FF33="","",IF(Monitoring_new!FF33=Monitoring_new!$H33,Monitoring_new!$R33,IF(Monitoring_new!FF33=Monitoring_new!$J33,Monitoring_new!$S33,IF(Monitoring_new!FF33=Monitoring_new!$L33,Monitoring_new!$T33,IF(Monitoring_new!FF33=Monitoring_new!$N33,Monitoring_new!$U33,IF(Monitoring_new!FF33=Monitoring_new!$P33,Monitoring_new!$V33,"ERROR"))))))</f>
        <v/>
      </c>
      <c r="FG33" s="75"/>
    </row>
    <row r="34" spans="1:163" ht="50.1" customHeight="1" x14ac:dyDescent="0.3">
      <c r="A34" s="28" t="s">
        <v>58</v>
      </c>
      <c r="B34" s="27" t="s">
        <v>90</v>
      </c>
      <c r="C34" s="157" t="str">
        <f>VLOOKUP(A34,Quest_eng_2018!A:C,3,FALSE)</f>
        <v>Does the enterprise publish any job offers on its Web page and/or somewhere else?</v>
      </c>
      <c r="D34" s="157" t="s">
        <v>321</v>
      </c>
      <c r="E34" s="24" t="s">
        <v>158</v>
      </c>
      <c r="F34" s="24" t="s">
        <v>159</v>
      </c>
      <c r="G34" s="25">
        <v>1</v>
      </c>
      <c r="H34" s="24" t="s">
        <v>21</v>
      </c>
      <c r="I34" s="24" t="s">
        <v>22</v>
      </c>
      <c r="J34" s="24" t="s">
        <v>23</v>
      </c>
      <c r="K34" s="24" t="s">
        <v>24</v>
      </c>
      <c r="L34" s="24" t="s">
        <v>25</v>
      </c>
      <c r="M34" s="24" t="s">
        <v>26</v>
      </c>
      <c r="N34" s="24" t="s">
        <v>255</v>
      </c>
      <c r="O34" s="24" t="s">
        <v>255</v>
      </c>
      <c r="P34" s="24" t="s">
        <v>414</v>
      </c>
      <c r="Q34" s="24" t="s">
        <v>414</v>
      </c>
      <c r="R34" s="25">
        <v>1</v>
      </c>
      <c r="S34" s="24">
        <v>0</v>
      </c>
      <c r="T34" s="25">
        <f t="shared" si="0"/>
        <v>0.5</v>
      </c>
      <c r="U34" s="24" t="s">
        <v>255</v>
      </c>
      <c r="V34" s="24" t="s">
        <v>414</v>
      </c>
      <c r="W34" s="70">
        <f>IF(Monitoring_new!W34="","",IF(Monitoring_new!W34=Monitoring_new!$H34,Monitoring_new!$R34,IF(Monitoring_new!W34=Monitoring_new!$J34,Monitoring_new!$S34,IF(Monitoring_new!W34=Monitoring_new!$L34,Monitoring_new!$T34,IF(Monitoring_new!W34=Monitoring_new!$N34,Monitoring_new!$U34,IF(Monitoring_new!W34=Monitoring_new!$P34,Monitoring_new!$V34,"ERROR"))))))</f>
        <v>0</v>
      </c>
      <c r="X34" s="42"/>
      <c r="Y34" s="70">
        <f>IF(Monitoring_new!Y34="","",IF(Monitoring_new!Y34=Monitoring_new!$H34,Monitoring_new!$R34,IF(Monitoring_new!Y34=Monitoring_new!$J34,Monitoring_new!$S34,IF(Monitoring_new!Y34=Monitoring_new!$L34,Monitoring_new!$T34,IF(Monitoring_new!Y34=Monitoring_new!$N34,Monitoring_new!$U34,IF(Monitoring_new!Y34=Monitoring_new!$P34,Monitoring_new!$V34,"ERROR"))))))</f>
        <v>1</v>
      </c>
      <c r="Z34" s="139"/>
      <c r="AA34" s="70">
        <f>IF(Monitoring_new!AA34="","",IF(Monitoring_new!AA34=Monitoring_new!$H34,Monitoring_new!$R34,IF(Monitoring_new!AA34=Monitoring_new!$J34,Monitoring_new!$S34,IF(Monitoring_new!AA34=Monitoring_new!$L34,Monitoring_new!$T34,IF(Monitoring_new!AA34=Monitoring_new!$N34,Monitoring_new!$U34,IF(Monitoring_new!AA34=Monitoring_new!$P34,Monitoring_new!$V34,"ERROR"))))))</f>
        <v>0</v>
      </c>
      <c r="AB34" s="67"/>
      <c r="AC34" s="70">
        <f>IF(Monitoring_new!AC34="","",IF(Monitoring_new!AC34=Monitoring_new!$H34,Monitoring_new!$R34,IF(Monitoring_new!AC34=Monitoring_new!$J34,Monitoring_new!$S34,IF(Monitoring_new!AC34=Monitoring_new!$L34,Monitoring_new!$T34,IF(Monitoring_new!AC34=Monitoring_new!$N34,Monitoring_new!$U34,IF(Monitoring_new!AC34=Monitoring_new!$P34,Monitoring_new!$V34,"ERROR"))))))</f>
        <v>1</v>
      </c>
      <c r="AD34" s="82"/>
      <c r="AE34" s="70">
        <f>IF(Monitoring_new!AE34="","",IF(Monitoring_new!AE34=Monitoring_new!$H34,Monitoring_new!$R34,IF(Monitoring_new!AE34=Monitoring_new!$J34,Monitoring_new!$S34,IF(Monitoring_new!AE34=Monitoring_new!$L34,Monitoring_new!$T34,IF(Monitoring_new!AE34=Monitoring_new!$N34,Monitoring_new!$U34,IF(Monitoring_new!AE34=Monitoring_new!$P34,Monitoring_new!$V34,"ERROR"))))))</f>
        <v>0</v>
      </c>
      <c r="AF34" s="87"/>
      <c r="AG34" s="70">
        <f>IF(Monitoring_new!AG34="","",IF(Monitoring_new!AG34=Monitoring_new!$H34,Monitoring_new!$R34,IF(Monitoring_new!AG34=Monitoring_new!$J34,Monitoring_new!$S34,IF(Monitoring_new!AG34=Monitoring_new!$L34,Monitoring_new!$T34,IF(Monitoring_new!AG34=Monitoring_new!$N34,Monitoring_new!$U34,IF(Monitoring_new!AG34=Monitoring_new!$P34,Monitoring_new!$V34,"ERROR"))))))</f>
        <v>0</v>
      </c>
      <c r="AH34" s="41"/>
      <c r="AI34" s="70">
        <f>IF(Monitoring_new!AI34="","",IF(Monitoring_new!AI34=Monitoring_new!$H34,Monitoring_new!$R34,IF(Monitoring_new!AI34=Monitoring_new!$J34,Monitoring_new!$S34,IF(Monitoring_new!AI34=Monitoring_new!$L34,Monitoring_new!$T34,IF(Monitoring_new!AI34=Monitoring_new!$N34,Monitoring_new!$U34,IF(Monitoring_new!AI34=Monitoring_new!$P34,Monitoring_new!$V34,"ERROR"))))))</f>
        <v>0</v>
      </c>
      <c r="AJ34" s="41"/>
      <c r="AK34" s="70">
        <f>IF(Monitoring_new!AK34="","",IF(Monitoring_new!AK34=Monitoring_new!$H34,Monitoring_new!$R34,IF(Monitoring_new!AK34=Monitoring_new!$J34,Monitoring_new!$S34,IF(Monitoring_new!AK34=Monitoring_new!$L34,Monitoring_new!$T34,IF(Monitoring_new!AK34=Monitoring_new!$N34,Monitoring_new!$U34,IF(Monitoring_new!AK34=Monitoring_new!$P34,Monitoring_new!$V34,"ERROR"))))))</f>
        <v>0</v>
      </c>
      <c r="AL34" s="82"/>
      <c r="AM34" s="70">
        <f>IF(Monitoring_new!AM34="","",IF(Monitoring_new!AM34=Monitoring_new!$H34,Monitoring_new!$R34,IF(Monitoring_new!AM34=Monitoring_new!$J34,Monitoring_new!$S34,IF(Monitoring_new!AM34=Monitoring_new!$L34,Monitoring_new!$T34,IF(Monitoring_new!AM34=Monitoring_new!$N34,Monitoring_new!$U34,IF(Monitoring_new!AM34=Monitoring_new!$P34,Monitoring_new!$V34,"ERROR"))))))</f>
        <v>0</v>
      </c>
      <c r="AN34" s="87"/>
      <c r="AO34" s="70">
        <f>IF(Monitoring_new!AO34="","",IF(Monitoring_new!AO34=Monitoring_new!$H34,Monitoring_new!$R34,IF(Monitoring_new!AO34=Monitoring_new!$J34,Monitoring_new!$S34,IF(Monitoring_new!AO34=Monitoring_new!$L34,Monitoring_new!$T34,IF(Monitoring_new!AO34=Monitoring_new!$N34,Monitoring_new!$U34,IF(Monitoring_new!AO34=Monitoring_new!$P34,Monitoring_new!$V34,"ERROR"))))))</f>
        <v>0</v>
      </c>
      <c r="AP34" s="87"/>
      <c r="AQ34" s="70">
        <f>IF(Monitoring_new!AQ34="","",IF(Monitoring_new!AQ34=Monitoring_new!$H34,Monitoring_new!$R34,IF(Monitoring_new!AQ34=Monitoring_new!$J34,Monitoring_new!$S34,IF(Monitoring_new!AQ34=Monitoring_new!$L34,Monitoring_new!$T34,IF(Monitoring_new!AQ34=Monitoring_new!$N34,Monitoring_new!$U34,IF(Monitoring_new!AQ34=Monitoring_new!$P34,Monitoring_new!$V34,"ERROR"))))))</f>
        <v>1</v>
      </c>
      <c r="AR34" s="75"/>
      <c r="AS34" s="70">
        <f>IF(Monitoring_new!AS34="","",IF(Monitoring_new!AS34=Monitoring_new!$H34,Monitoring_new!$R34,IF(Monitoring_new!AS34=Monitoring_new!$J34,Monitoring_new!$S34,IF(Monitoring_new!AS34=Monitoring_new!$L34,Monitoring_new!$T34,IF(Monitoring_new!AS34=Monitoring_new!$N34,Monitoring_new!$U34,IF(Monitoring_new!AS34=Monitoring_new!$P34,Monitoring_new!$V34,"ERROR"))))))</f>
        <v>0</v>
      </c>
      <c r="AT34" s="75"/>
      <c r="AU34" s="70">
        <f>IF(Monitoring_new!AU34="","",IF(Monitoring_new!AU34=Monitoring_new!$H34,Monitoring_new!$R34,IF(Monitoring_new!AU34=Monitoring_new!$J34,Monitoring_new!$S34,IF(Monitoring_new!AU34=Monitoring_new!$L34,Monitoring_new!$T34,IF(Monitoring_new!AU34=Monitoring_new!$N34,Monitoring_new!$U34,IF(Monitoring_new!AU34=Monitoring_new!$P34,Monitoring_new!$V34,"ERROR"))))))</f>
        <v>0</v>
      </c>
      <c r="AV34" s="87"/>
      <c r="AW34" s="70">
        <f>IF(Monitoring_new!AW34="","",IF(Monitoring_new!AW34=Monitoring_new!$H34,Monitoring_new!$R34,IF(Monitoring_new!AW34=Monitoring_new!$J34,Monitoring_new!$S34,IF(Monitoring_new!AW34=Monitoring_new!$L34,Monitoring_new!$T34,IF(Monitoring_new!AW34=Monitoring_new!$N34,Monitoring_new!$U34,IF(Monitoring_new!AW34=Monitoring_new!$P34,Monitoring_new!$V34,"ERROR"))))))</f>
        <v>0</v>
      </c>
      <c r="AX34" s="87"/>
      <c r="AY34" s="70">
        <f>IF(Monitoring_new!AY34="","",IF(Monitoring_new!AY34=Monitoring_new!$H34,Monitoring_new!$R34,IF(Monitoring_new!AY34=Monitoring_new!$J34,Monitoring_new!$S34,IF(Monitoring_new!AY34=Monitoring_new!$L34,Monitoring_new!$T34,IF(Monitoring_new!AY34=Monitoring_new!$N34,Monitoring_new!$U34,IF(Monitoring_new!AY34=Monitoring_new!$P34,Monitoring_new!$V34,"ERROR"))))))</f>
        <v>0</v>
      </c>
      <c r="AZ34" s="75"/>
      <c r="BA34" s="70">
        <f>IF(Monitoring_new!BA34="","",IF(Monitoring_new!BA34=Monitoring_new!$H34,Monitoring_new!$R34,IF(Monitoring_new!BA34=Monitoring_new!$J34,Monitoring_new!$S34,IF(Monitoring_new!BA34=Monitoring_new!$L34,Monitoring_new!$T34,IF(Monitoring_new!BA34=Monitoring_new!$N34,Monitoring_new!$U34,IF(Monitoring_new!BA34=Monitoring_new!$P34,Monitoring_new!$V34,"ERROR"))))))</f>
        <v>1</v>
      </c>
      <c r="BB34" s="75"/>
      <c r="BC34" s="70">
        <f>IF(Monitoring_new!BC34="","",IF(Monitoring_new!BC34=Monitoring_new!$H34,Monitoring_new!$R34,IF(Monitoring_new!BC34=Monitoring_new!$J34,Monitoring_new!$S34,IF(Monitoring_new!BC34=Monitoring_new!$L34,Monitoring_new!$T34,IF(Monitoring_new!BC34=Monitoring_new!$N34,Monitoring_new!$U34,IF(Monitoring_new!BC34=Monitoring_new!$P34,Monitoring_new!$V34,"ERROR"))))))</f>
        <v>0</v>
      </c>
      <c r="BD34" s="87"/>
      <c r="BE34" s="70">
        <f>IF(Monitoring_new!BE34="","",IF(Monitoring_new!BE34=Monitoring_new!$H34,Monitoring_new!$R34,IF(Monitoring_new!BE34=Monitoring_new!$J34,Monitoring_new!$S34,IF(Monitoring_new!BE34=Monitoring_new!$L34,Monitoring_new!$T34,IF(Monitoring_new!BE34=Monitoring_new!$N34,Monitoring_new!$U34,IF(Monitoring_new!BE34=Monitoring_new!$P34,Monitoring_new!$V34,"ERROR"))))))</f>
        <v>0</v>
      </c>
      <c r="BF34" s="87"/>
      <c r="BG34" s="70">
        <f>IF(Monitoring_new!BG34="","",IF(Monitoring_new!BG34=Monitoring_new!$H34,Monitoring_new!$R34,IF(Monitoring_new!BG34=Monitoring_new!$J34,Monitoring_new!$S34,IF(Monitoring_new!BG34=Monitoring_new!$L34,Monitoring_new!$T34,IF(Monitoring_new!BG34=Monitoring_new!$N34,Monitoring_new!$U34,IF(Monitoring_new!BG34=Monitoring_new!$P34,Monitoring_new!$V34,"ERROR"))))))</f>
        <v>0</v>
      </c>
      <c r="BH34" s="75"/>
      <c r="BI34" s="70">
        <f>IF(Monitoring_new!BI34="","",IF(Monitoring_new!BI34=Monitoring_new!$H34,Monitoring_new!$R34,IF(Monitoring_new!BI34=Monitoring_new!$J34,Monitoring_new!$S34,IF(Monitoring_new!BI34=Monitoring_new!$L34,Monitoring_new!$T34,IF(Monitoring_new!BI34=Monitoring_new!$N34,Monitoring_new!$U34,IF(Monitoring_new!BI34=Monitoring_new!$P34,Monitoring_new!$V34,"ERROR"))))))</f>
        <v>0</v>
      </c>
      <c r="BJ34" s="87"/>
      <c r="BK34" s="70">
        <f>IF(Monitoring_new!BK34="","",IF(Monitoring_new!BK34=Monitoring_new!$H34,Monitoring_new!$R34,IF(Monitoring_new!BK34=Monitoring_new!$J34,Monitoring_new!$S34,IF(Monitoring_new!BK34=Monitoring_new!$L34,Monitoring_new!$T34,IF(Monitoring_new!BK34=Monitoring_new!$N34,Monitoring_new!$U34,IF(Monitoring_new!BK34=Monitoring_new!$P34,Monitoring_new!$V34,"ERROR"))))))</f>
        <v>0</v>
      </c>
      <c r="BL34" s="75"/>
      <c r="BM34" s="70">
        <f>IF(Monitoring_new!BM34="","",IF(Monitoring_new!BM34=Monitoring_new!$H34,Monitoring_new!$R34,IF(Monitoring_new!BM34=Monitoring_new!$J34,Monitoring_new!$S34,IF(Monitoring_new!BM34=Monitoring_new!$L34,Monitoring_new!$T34,IF(Monitoring_new!BM34=Monitoring_new!$N34,Monitoring_new!$U34,IF(Monitoring_new!BM34=Monitoring_new!$P34,Monitoring_new!$V34,"ERROR"))))))</f>
        <v>1</v>
      </c>
      <c r="BN34" s="87"/>
      <c r="BO34" s="70">
        <f>IF(Monitoring_new!BO34="","",IF(Monitoring_new!BO34=Monitoring_new!$H34,Monitoring_new!$R34,IF(Monitoring_new!BO34=Monitoring_new!$J34,Monitoring_new!$S34,IF(Monitoring_new!BO34=Monitoring_new!$L34,Monitoring_new!$T34,IF(Monitoring_new!BO34=Monitoring_new!$N34,Monitoring_new!$U34,IF(Monitoring_new!BO34=Monitoring_new!$P34,Monitoring_new!$V34,"ERROR"))))))</f>
        <v>0</v>
      </c>
      <c r="BP34" s="41"/>
      <c r="BQ34" s="70" t="str">
        <f>IF(Monitoring_new!BQ34="","",IF(Monitoring_new!BQ34=Monitoring_new!$H34,Monitoring_new!$R34,IF(Monitoring_new!BQ34=Monitoring_new!$J34,Monitoring_new!$S34,IF(Monitoring_new!BQ34=Monitoring_new!$L34,Monitoring_new!$T34,IF(Monitoring_new!BQ34=Monitoring_new!$N34,Monitoring_new!$U34,IF(Monitoring_new!BQ34=Monitoring_new!$P34,Monitoring_new!$V34,"ERROR"))))))</f>
        <v>N/A</v>
      </c>
      <c r="BR34" s="75"/>
      <c r="BS34" s="70">
        <f>IF(Monitoring_new!BS34="","",IF(Monitoring_new!BS34=Monitoring_new!$H34,Monitoring_new!$R34,IF(Monitoring_new!BS34=Monitoring_new!$J34,Monitoring_new!$S34,IF(Monitoring_new!BS34=Monitoring_new!$L34,Monitoring_new!$T34,IF(Monitoring_new!BS34=Monitoring_new!$N34,Monitoring_new!$U34,IF(Monitoring_new!BS34=Monitoring_new!$P34,Monitoring_new!$V34,"ERROR"))))))</f>
        <v>0</v>
      </c>
      <c r="BT34" s="41"/>
      <c r="BU34" s="70">
        <f>IF(Monitoring_new!BU34="","",IF(Monitoring_new!BU34=Monitoring_new!$H34,Monitoring_new!$R34,IF(Monitoring_new!BU34=Monitoring_new!$J34,Monitoring_new!$S34,IF(Monitoring_new!BU34=Monitoring_new!$L34,Monitoring_new!$T34,IF(Monitoring_new!BU34=Monitoring_new!$N34,Monitoring_new!$U34,IF(Monitoring_new!BU34=Monitoring_new!$P34,Monitoring_new!$V34,"ERROR"))))))</f>
        <v>1</v>
      </c>
      <c r="BV34" s="87"/>
      <c r="BW34" s="70">
        <f>IF(Monitoring_new!BW34="","",IF(Monitoring_new!BW34=Monitoring_new!$H34,Monitoring_new!$R34,IF(Monitoring_new!BW34=Monitoring_new!$J34,Monitoring_new!$S34,IF(Monitoring_new!BW34=Monitoring_new!$L34,Monitoring_new!$T34,IF(Monitoring_new!BW34=Monitoring_new!$N34,Monitoring_new!$U34,IF(Monitoring_new!BW34=Monitoring_new!$P34,Monitoring_new!$V34,"ERROR"))))))</f>
        <v>0</v>
      </c>
      <c r="BX34" s="87"/>
      <c r="BY34" s="70">
        <f>IF(Monitoring_new!BY34="","",IF(Monitoring_new!BY34=Monitoring_new!$H34,Monitoring_new!$R34,IF(Monitoring_new!BY34=Monitoring_new!$J34,Monitoring_new!$S34,IF(Monitoring_new!BY34=Monitoring_new!$L34,Monitoring_new!$T34,IF(Monitoring_new!BY34=Monitoring_new!$N34,Monitoring_new!$U34,IF(Monitoring_new!BY34=Monitoring_new!$P34,Monitoring_new!$V34,"ERROR"))))))</f>
        <v>0</v>
      </c>
      <c r="BZ34" s="87"/>
      <c r="CA34" s="70">
        <f>IF(Monitoring_new!CA34="","",IF(Monitoring_new!CA34=Monitoring_new!$H34,Monitoring_new!$R34,IF(Monitoring_new!CA34=Monitoring_new!$J34,Monitoring_new!$S34,IF(Monitoring_new!CA34=Monitoring_new!$L34,Monitoring_new!$T34,IF(Monitoring_new!CA34=Monitoring_new!$N34,Monitoring_new!$U34,IF(Monitoring_new!CA34=Monitoring_new!$P34,Monitoring_new!$V34,"ERROR"))))))</f>
        <v>0</v>
      </c>
      <c r="CB34" s="75"/>
      <c r="CC34" s="70">
        <f>IF(Monitoring_new!CC34="","",IF(Monitoring_new!CC34=Monitoring_new!$H34,Monitoring_new!$R34,IF(Monitoring_new!CC34=Monitoring_new!$J34,Monitoring_new!$S34,IF(Monitoring_new!CC34=Monitoring_new!$L34,Monitoring_new!$T34,IF(Monitoring_new!CC34=Monitoring_new!$N34,Monitoring_new!$U34,IF(Monitoring_new!CC34=Monitoring_new!$P34,Monitoring_new!$V34,"ERROR"))))))</f>
        <v>0</v>
      </c>
      <c r="CD34" s="43"/>
      <c r="CE34" s="70">
        <f>IF(Monitoring_new!CE34="","",IF(Monitoring_new!CE34=Monitoring_new!$H34,Monitoring_new!$R34,IF(Monitoring_new!CE34=Monitoring_new!$J34,Monitoring_new!$S34,IF(Monitoring_new!CE34=Monitoring_new!$L34,Monitoring_new!$T34,IF(Monitoring_new!CE34=Monitoring_new!$N34,Monitoring_new!$U34,IF(Monitoring_new!CE34=Monitoring_new!$P34,Monitoring_new!$V34,"ERROR"))))))</f>
        <v>1</v>
      </c>
      <c r="CF34" s="41"/>
      <c r="CG34" s="70">
        <f>IF(Monitoring_new!CG34="","",IF(Monitoring_new!CG34=Monitoring_new!$H34,Monitoring_new!$R34,IF(Monitoring_new!CG34=Monitoring_new!$J34,Monitoring_new!$S34,IF(Monitoring_new!CG34=Monitoring_new!$L34,Monitoring_new!$T34,IF(Monitoring_new!CG34=Monitoring_new!$N34,Monitoring_new!$U34,IF(Monitoring_new!CG34=Monitoring_new!$P34,Monitoring_new!$V34,"ERROR"))))))</f>
        <v>0</v>
      </c>
      <c r="CH34" s="75"/>
      <c r="CI34" s="70">
        <f>IF(Monitoring_new!CI34="","",IF(Monitoring_new!CI34=Monitoring_new!$H34,Monitoring_new!$R34,IF(Monitoring_new!CI34=Monitoring_new!$J34,Monitoring_new!$S34,IF(Monitoring_new!CI34=Monitoring_new!$L34,Monitoring_new!$T34,IF(Monitoring_new!CI34=Monitoring_new!$N34,Monitoring_new!$U34,IF(Monitoring_new!CI34=Monitoring_new!$P34,Monitoring_new!$V34,"ERROR"))))))</f>
        <v>1</v>
      </c>
      <c r="CJ34" s="75"/>
      <c r="CK34" s="70">
        <f>IF(Monitoring_new!CK34="","",IF(Monitoring_new!CK34=Monitoring_new!$H34,Monitoring_new!$R34,IF(Monitoring_new!CK34=Monitoring_new!$J34,Monitoring_new!$S34,IF(Monitoring_new!CK34=Monitoring_new!$L34,Monitoring_new!$T34,IF(Monitoring_new!CK34=Monitoring_new!$N34,Monitoring_new!$U34,IF(Monitoring_new!CK34=Monitoring_new!$P34,Monitoring_new!$V34,"ERROR"))))))</f>
        <v>0</v>
      </c>
      <c r="CL34" s="75"/>
      <c r="CM34" s="70">
        <f>IF(Monitoring_new!CM34="","",IF(Monitoring_new!CM34=Monitoring_new!$H34,Monitoring_new!$R34,IF(Monitoring_new!CM34=Monitoring_new!$J34,Monitoring_new!$S34,IF(Monitoring_new!CM34=Monitoring_new!$L34,Monitoring_new!$T34,IF(Monitoring_new!CM34=Monitoring_new!$N34,Monitoring_new!$U34,IF(Monitoring_new!CM34=Monitoring_new!$P34,Monitoring_new!$V34,"ERROR"))))))</f>
        <v>0</v>
      </c>
      <c r="CN34" s="75"/>
      <c r="CO34" s="70">
        <f>IF(Monitoring_new!CO34="","",IF(Monitoring_new!CO34=Monitoring_new!$H34,Monitoring_new!$R34,IF(Monitoring_new!CO34=Monitoring_new!$J34,Monitoring_new!$S34,IF(Monitoring_new!CO34=Monitoring_new!$L34,Monitoring_new!$T34,IF(Monitoring_new!CO34=Monitoring_new!$N34,Monitoring_new!$U34,IF(Monitoring_new!CO34=Monitoring_new!$P34,Monitoring_new!$V34,"ERROR"))))))</f>
        <v>1</v>
      </c>
      <c r="CP34" s="75"/>
      <c r="CQ34" s="70">
        <f>IF(Monitoring_new!CQ34="","",IF(Monitoring_new!CQ34=Monitoring_new!$H34,Monitoring_new!$R34,IF(Monitoring_new!CQ34=Monitoring_new!$J34,Monitoring_new!$S34,IF(Monitoring_new!CQ34=Monitoring_new!$L34,Monitoring_new!$T34,IF(Monitoring_new!CQ34=Monitoring_new!$N34,Monitoring_new!$U34,IF(Monitoring_new!CQ34=Monitoring_new!$P34,Monitoring_new!$V34,"ERROR"))))))</f>
        <v>1</v>
      </c>
      <c r="CR34" s="75"/>
      <c r="CS34" s="70">
        <f>IF(Monitoring_new!CS34="","",IF(Monitoring_new!CS34=Monitoring_new!$H34,Monitoring_new!$R34,IF(Monitoring_new!CS34=Monitoring_new!$J34,Monitoring_new!$S34,IF(Monitoring_new!CS34=Monitoring_new!$L34,Monitoring_new!$T34,IF(Monitoring_new!CS34=Monitoring_new!$N34,Monitoring_new!$U34,IF(Monitoring_new!CS34=Monitoring_new!$P34,Monitoring_new!$V34,"ERROR"))))))</f>
        <v>1</v>
      </c>
      <c r="CT34" s="75"/>
      <c r="CU34" s="70">
        <f>IF(Monitoring_new!CU34="","",IF(Monitoring_new!CU34=Monitoring_new!$H34,Monitoring_new!$R34,IF(Monitoring_new!CU34=Monitoring_new!$J34,Monitoring_new!$S34,IF(Monitoring_new!CU34=Monitoring_new!$L34,Monitoring_new!$T34,IF(Monitoring_new!CU34=Monitoring_new!$N34,Monitoring_new!$U34,IF(Monitoring_new!CU34=Monitoring_new!$P34,Monitoring_new!$V34,"ERROR"))))))</f>
        <v>1</v>
      </c>
      <c r="CV34" s="75"/>
      <c r="CW34" s="70">
        <f>IF(Monitoring_new!CW34="","",IF(Monitoring_new!CW34=Monitoring_new!$H34,Monitoring_new!$R34,IF(Monitoring_new!CW34=Monitoring_new!$J34,Monitoring_new!$S34,IF(Monitoring_new!CW34=Monitoring_new!$L34,Monitoring_new!$T34,IF(Monitoring_new!CW34=Monitoring_new!$N34,Monitoring_new!$U34,IF(Monitoring_new!CW34=Monitoring_new!$P34,Monitoring_new!$V34,"ERROR"))))))</f>
        <v>0</v>
      </c>
      <c r="CX34" s="75"/>
      <c r="CY34" s="70">
        <f>IF(Monitoring_new!CY34="","",IF(Monitoring_new!CY34=Monitoring_new!$H34,Monitoring_new!$R34,IF(Monitoring_new!CY34=Monitoring_new!$J34,Monitoring_new!$S34,IF(Monitoring_new!CY34=Monitoring_new!$L34,Monitoring_new!$T34,IF(Monitoring_new!CY34=Monitoring_new!$N34,Monitoring_new!$U34,IF(Monitoring_new!CY34=Monitoring_new!$P34,Monitoring_new!$V34,"ERROR"))))))</f>
        <v>0</v>
      </c>
      <c r="CZ34" s="75"/>
      <c r="DA34" s="70">
        <f>IF(Monitoring_new!DA34="","",IF(Monitoring_new!DA34=Monitoring_new!$H34,Monitoring_new!$R34,IF(Monitoring_new!DA34=Monitoring_new!$J34,Monitoring_new!$S34,IF(Monitoring_new!DA34=Monitoring_new!$L34,Monitoring_new!$T34,IF(Monitoring_new!DA34=Monitoring_new!$N34,Monitoring_new!$U34,IF(Monitoring_new!DA34=Monitoring_new!$P34,Monitoring_new!$V34,"ERROR"))))))</f>
        <v>0</v>
      </c>
      <c r="DB34" s="75"/>
      <c r="DC34" s="70">
        <f>IF(Monitoring_new!DC34="","",IF(Monitoring_new!DC34=Monitoring_new!$H34,Monitoring_new!$R34,IF(Monitoring_new!DC34=Monitoring_new!$J34,Monitoring_new!$S34,IF(Monitoring_new!DC34=Monitoring_new!$L34,Monitoring_new!$T34,IF(Monitoring_new!DC34=Monitoring_new!$N34,Monitoring_new!$U34,IF(Monitoring_new!DC34=Monitoring_new!$P34,Monitoring_new!$V34,"ERROR"))))))</f>
        <v>0</v>
      </c>
      <c r="DD34" s="75"/>
      <c r="DE34" s="70">
        <f>IF(Monitoring_new!DE34="","",IF(Monitoring_new!DE34=Monitoring_new!$H34,Monitoring_new!$R34,IF(Monitoring_new!DE34=Monitoring_new!$J34,Monitoring_new!$S34,IF(Monitoring_new!DE34=Monitoring_new!$L34,Monitoring_new!$T34,IF(Monitoring_new!DE34=Monitoring_new!$N34,Monitoring_new!$U34,IF(Monitoring_new!DE34=Monitoring_new!$P34,Monitoring_new!$V34,"ERROR"))))))</f>
        <v>1</v>
      </c>
      <c r="DF34" s="75"/>
      <c r="DG34" s="70">
        <f>IF(Monitoring_new!DG34="","",IF(Monitoring_new!DG34=Monitoring_new!$H34,Monitoring_new!$R34,IF(Monitoring_new!DG34=Monitoring_new!$J34,Monitoring_new!$S34,IF(Monitoring_new!DG34=Monitoring_new!$L34,Monitoring_new!$T34,IF(Monitoring_new!DG34=Monitoring_new!$N34,Monitoring_new!$U34,IF(Monitoring_new!DG34=Monitoring_new!$P34,Monitoring_new!$V34,"ERROR"))))))</f>
        <v>0</v>
      </c>
      <c r="DH34" s="87"/>
      <c r="DI34" s="70">
        <f>IF(Monitoring_new!DI34="","",IF(Monitoring_new!DI34=Monitoring_new!$H34,Monitoring_new!$R34,IF(Monitoring_new!DI34=Monitoring_new!$J34,Monitoring_new!$S34,IF(Monitoring_new!DI34=Monitoring_new!$L34,Monitoring_new!$T34,IF(Monitoring_new!DI34=Monitoring_new!$N34,Monitoring_new!$U34,IF(Monitoring_new!DI34=Monitoring_new!$P34,Monitoring_new!$V34,"ERROR"))))))</f>
        <v>0</v>
      </c>
      <c r="DJ34" s="75"/>
      <c r="DK34" s="70">
        <f>IF(Monitoring_new!DK34="","",IF(Monitoring_new!DK34=Monitoring_new!$H34,Monitoring_new!$R34,IF(Monitoring_new!DK34=Monitoring_new!$J34,Monitoring_new!$S34,IF(Monitoring_new!DK34=Monitoring_new!$L34,Monitoring_new!$T34,IF(Monitoring_new!DK34=Monitoring_new!$N34,Monitoring_new!$U34,IF(Monitoring_new!DK34=Monitoring_new!$P34,Monitoring_new!$V34,"ERROR"))))))</f>
        <v>0</v>
      </c>
      <c r="DL34" s="75"/>
      <c r="DM34" s="70">
        <f>IF(Monitoring_new!DM34="","",IF(Monitoring_new!DM34=Monitoring_new!$H34,Monitoring_new!$R34,IF(Monitoring_new!DM34=Monitoring_new!$J34,Monitoring_new!$S34,IF(Monitoring_new!DM34=Monitoring_new!$L34,Monitoring_new!$T34,IF(Monitoring_new!DM34=Monitoring_new!$N34,Monitoring_new!$U34,IF(Monitoring_new!DM34=Monitoring_new!$P34,Monitoring_new!$V34,"ERROR"))))))</f>
        <v>0</v>
      </c>
      <c r="DN34" s="75"/>
      <c r="DO34" s="70">
        <f>IF(Monitoring_new!DO34="","",IF(Monitoring_new!DO34=Monitoring_new!$H34,Monitoring_new!$R34,IF(Monitoring_new!DO34=Monitoring_new!$J34,Monitoring_new!$S34,IF(Monitoring_new!DO34=Monitoring_new!$L34,Monitoring_new!$T34,IF(Monitoring_new!DO34=Monitoring_new!$N34,Monitoring_new!$U34,IF(Monitoring_new!DO34=Monitoring_new!$P34,Monitoring_new!$V34,"ERROR"))))))</f>
        <v>0</v>
      </c>
      <c r="DP34" s="75"/>
      <c r="DQ34" s="70">
        <f>IF(Monitoring_new!DQ34="","",IF(Monitoring_new!DQ34=Monitoring_new!$H34,Monitoring_new!$R34,IF(Monitoring_new!DQ34=Monitoring_new!$J34,Monitoring_new!$S34,IF(Monitoring_new!DQ34=Monitoring_new!$L34,Monitoring_new!$T34,IF(Monitoring_new!DQ34=Monitoring_new!$N34,Monitoring_new!$U34,IF(Monitoring_new!DQ34=Monitoring_new!$P34,Monitoring_new!$V34,"ERROR"))))))</f>
        <v>0</v>
      </c>
      <c r="DR34" s="75"/>
      <c r="DS34" s="70">
        <f>IF(Monitoring_new!DS34="","",IF(Monitoring_new!DS34=Monitoring_new!$H34,Monitoring_new!$R34,IF(Monitoring_new!DS34=Monitoring_new!$J34,Monitoring_new!$S34,IF(Monitoring_new!DS34=Monitoring_new!$L34,Monitoring_new!$T34,IF(Monitoring_new!DS34=Monitoring_new!$N34,Monitoring_new!$U34,IF(Monitoring_new!DS34=Monitoring_new!$P34,Monitoring_new!$V34,"ERROR"))))))</f>
        <v>0</v>
      </c>
      <c r="DT34" s="75"/>
      <c r="DU34" s="70">
        <f>IF(Monitoring_new!DU34="","",IF(Monitoring_new!DU34=Monitoring_new!$H34,Monitoring_new!$R34,IF(Monitoring_new!DU34=Monitoring_new!$J34,Monitoring_new!$S34,IF(Monitoring_new!DU34=Monitoring_new!$L34,Monitoring_new!$T34,IF(Monitoring_new!DU34=Monitoring_new!$N34,Monitoring_new!$U34,IF(Monitoring_new!DU34=Monitoring_new!$P34,Monitoring_new!$V34,"ERROR"))))))</f>
        <v>0</v>
      </c>
      <c r="DV34" s="75"/>
      <c r="DW34" s="70">
        <f>IF(Monitoring_new!DW34="","",IF(Monitoring_new!DW34=Monitoring_new!$H34,Monitoring_new!$R34,IF(Monitoring_new!DW34=Monitoring_new!$J34,Monitoring_new!$S34,IF(Monitoring_new!DW34=Monitoring_new!$L34,Monitoring_new!$T34,IF(Monitoring_new!DW34=Monitoring_new!$N34,Monitoring_new!$U34,IF(Monitoring_new!DW34=Monitoring_new!$P34,Monitoring_new!$V34,"ERROR"))))))</f>
        <v>0</v>
      </c>
      <c r="DX34" s="75"/>
      <c r="DY34" s="70">
        <f>IF(Monitoring_new!DY34="","",IF(Monitoring_new!DY34=Monitoring_new!$H34,Monitoring_new!$R34,IF(Monitoring_new!DY34=Monitoring_new!$J34,Monitoring_new!$S34,IF(Monitoring_new!DY34=Monitoring_new!$L34,Monitoring_new!$T34,IF(Monitoring_new!DY34=Monitoring_new!$N34,Monitoring_new!$U34,IF(Monitoring_new!DY34=Monitoring_new!$P34,Monitoring_new!$V34,"ERROR"))))))</f>
        <v>1</v>
      </c>
      <c r="DZ34" s="75"/>
      <c r="EA34" s="70">
        <f>IF(Monitoring_new!EA34="","",IF(Monitoring_new!EA34=Monitoring_new!$H34,Monitoring_new!$R34,IF(Monitoring_new!EA34=Monitoring_new!$J34,Monitoring_new!$S34,IF(Monitoring_new!EA34=Monitoring_new!$L34,Monitoring_new!$T34,IF(Monitoring_new!EA34=Monitoring_new!$N34,Monitoring_new!$U34,IF(Monitoring_new!EA34=Monitoring_new!$P34,Monitoring_new!$V34,"ERROR"))))))</f>
        <v>0</v>
      </c>
      <c r="EB34" s="75"/>
      <c r="EC34" s="70">
        <f>IF(Monitoring_new!EC34="","",IF(Monitoring_new!EC34=Monitoring_new!$H34,Monitoring_new!$R34,IF(Monitoring_new!EC34=Monitoring_new!$J34,Monitoring_new!$S34,IF(Monitoring_new!EC34=Monitoring_new!$L34,Monitoring_new!$T34,IF(Monitoring_new!EC34=Monitoring_new!$N34,Monitoring_new!$U34,IF(Monitoring_new!EC34=Monitoring_new!$P34,Monitoring_new!$V34,"ERROR"))))))</f>
        <v>0</v>
      </c>
      <c r="ED34" s="75"/>
      <c r="EE34" s="70">
        <f>IF(Monitoring_new!EE34="","",IF(Monitoring_new!EE34=Monitoring_new!$H34,Monitoring_new!$R34,IF(Monitoring_new!EE34=Monitoring_new!$J34,Monitoring_new!$S34,IF(Monitoring_new!EE34=Monitoring_new!$L34,Monitoring_new!$T34,IF(Monitoring_new!EE34=Monitoring_new!$N34,Monitoring_new!$U34,IF(Monitoring_new!EE34=Monitoring_new!$P34,Monitoring_new!$V34,"ERROR"))))))</f>
        <v>1</v>
      </c>
      <c r="EF34" s="75"/>
      <c r="EG34" s="70">
        <f>IF(Monitoring_new!EG34="","",IF(Monitoring_new!EG34=Monitoring_new!$H34,Monitoring_new!$R34,IF(Monitoring_new!EG34=Monitoring_new!$J34,Monitoring_new!$S34,IF(Monitoring_new!EG34=Monitoring_new!$L34,Monitoring_new!$T34,IF(Monitoring_new!EG34=Monitoring_new!$N34,Monitoring_new!$U34,IF(Monitoring_new!EG34=Monitoring_new!$P34,Monitoring_new!$V34,"ERROR"))))))</f>
        <v>1</v>
      </c>
      <c r="EH34" s="75"/>
      <c r="EI34" s="70">
        <f>IF(Monitoring_new!EI34="","",IF(Monitoring_new!EI34=Monitoring_new!$H34,Monitoring_new!$R34,IF(Monitoring_new!EI34=Monitoring_new!$J34,Monitoring_new!$S34,IF(Monitoring_new!EI34=Monitoring_new!$L34,Monitoring_new!$T34,IF(Monitoring_new!EI34=Monitoring_new!$N34,Monitoring_new!$U34,IF(Monitoring_new!EI34=Monitoring_new!$P34,Monitoring_new!$V34,"ERROR"))))))</f>
        <v>1</v>
      </c>
      <c r="EJ34" s="75"/>
      <c r="EK34" s="70">
        <f>IF(Monitoring_new!EK34="","",IF(Monitoring_new!EK34=Monitoring_new!$H34,Monitoring_new!$R34,IF(Monitoring_new!EK34=Monitoring_new!$J34,Monitoring_new!$S34,IF(Monitoring_new!EK34=Monitoring_new!$L34,Monitoring_new!$T34,IF(Monitoring_new!EK34=Monitoring_new!$N34,Monitoring_new!$U34,IF(Monitoring_new!EK34=Monitoring_new!$P34,Monitoring_new!$V34,"ERROR"))))))</f>
        <v>0</v>
      </c>
      <c r="EL34" s="75"/>
      <c r="EM34" s="70">
        <f>IF(Monitoring_new!EM34="","",IF(Monitoring_new!EM34=Monitoring_new!$H34,Monitoring_new!$R34,IF(Monitoring_new!EM34=Monitoring_new!$J34,Monitoring_new!$S34,IF(Monitoring_new!EM34=Monitoring_new!$L34,Monitoring_new!$T34,IF(Monitoring_new!EM34=Monitoring_new!$N34,Monitoring_new!$U34,IF(Monitoring_new!EM34=Monitoring_new!$P34,Monitoring_new!$V34,"ERROR"))))))</f>
        <v>0</v>
      </c>
      <c r="EN34" s="75"/>
      <c r="EO34" s="70">
        <f>IF(Monitoring_new!EO34="","",IF(Monitoring_new!EO34=Monitoring_new!$H34,Monitoring_new!$R34,IF(Monitoring_new!EO34=Monitoring_new!$J34,Monitoring_new!$S34,IF(Monitoring_new!EO34=Monitoring_new!$L34,Monitoring_new!$T34,IF(Monitoring_new!EO34=Monitoring_new!$N34,Monitoring_new!$U34,IF(Monitoring_new!EO34=Monitoring_new!$P34,Monitoring_new!$V34,"ERROR"))))))</f>
        <v>0</v>
      </c>
      <c r="EP34" s="75"/>
      <c r="EQ34" s="70">
        <f>IF(Monitoring_new!EQ34="","",IF(Monitoring_new!EQ34=Monitoring_new!$H34,Monitoring_new!$R34,IF(Monitoring_new!EQ34=Monitoring_new!$J34,Monitoring_new!$S34,IF(Monitoring_new!EQ34=Monitoring_new!$L34,Monitoring_new!$T34,IF(Monitoring_new!EQ34=Monitoring_new!$N34,Monitoring_new!$U34,IF(Monitoring_new!EQ34=Monitoring_new!$P34,Monitoring_new!$V34,"ERROR"))))))</f>
        <v>1</v>
      </c>
      <c r="ER34" s="75"/>
      <c r="ES34" s="70">
        <f>IF(Monitoring_new!ES34="","",IF(Monitoring_new!ES34=Monitoring_new!$H34,Monitoring_new!$R34,IF(Monitoring_new!ES34=Monitoring_new!$J34,Monitoring_new!$S34,IF(Monitoring_new!ES34=Monitoring_new!$L34,Monitoring_new!$T34,IF(Monitoring_new!ES34=Monitoring_new!$N34,Monitoring_new!$U34,IF(Monitoring_new!ES34=Monitoring_new!$P34,Monitoring_new!$V34,"ERROR"))))))</f>
        <v>0</v>
      </c>
      <c r="ET34" s="75"/>
      <c r="EU34" s="70">
        <f>IF(Monitoring_new!EU34="","",IF(Monitoring_new!EU34=Monitoring_new!$H34,Monitoring_new!$R34,IF(Monitoring_new!EU34=Monitoring_new!$J34,Monitoring_new!$S34,IF(Monitoring_new!EU34=Monitoring_new!$L34,Monitoring_new!$T34,IF(Monitoring_new!EU34=Monitoring_new!$N34,Monitoring_new!$U34,IF(Monitoring_new!EU34=Monitoring_new!$P34,Monitoring_new!$V34,"ERROR"))))))</f>
        <v>1</v>
      </c>
      <c r="EV34" s="75"/>
      <c r="EW34" s="70">
        <f>IF(Monitoring_new!EW34="","",IF(Monitoring_new!EW34=Monitoring_new!$H34,Monitoring_new!$R34,IF(Monitoring_new!EW34=Monitoring_new!$J34,Monitoring_new!$S34,IF(Monitoring_new!EW34=Monitoring_new!$L34,Monitoring_new!$T34,IF(Monitoring_new!EW34=Monitoring_new!$N34,Monitoring_new!$U34,IF(Monitoring_new!EW34=Monitoring_new!$P34,Monitoring_new!$V34,"ERROR"))))))</f>
        <v>1</v>
      </c>
      <c r="EX34" s="75"/>
      <c r="EY34" s="70">
        <f>IF(Monitoring_new!EY34="","",IF(Monitoring_new!EY34=Monitoring_new!$H34,Monitoring_new!$R34,IF(Monitoring_new!EY34=Monitoring_new!$J34,Monitoring_new!$S34,IF(Monitoring_new!EY34=Monitoring_new!$L34,Monitoring_new!$T34,IF(Monitoring_new!EY34=Monitoring_new!$N34,Monitoring_new!$U34,IF(Monitoring_new!EY34=Monitoring_new!$P34,Monitoring_new!$V34,"ERROR"))))))</f>
        <v>1</v>
      </c>
      <c r="EZ34" s="75"/>
      <c r="FA34" s="75"/>
      <c r="FB34" s="70" t="str">
        <f>IF(Monitoring_new!FB34="","",IF(Monitoring_new!FB34=Monitoring_new!$H34,Monitoring_new!$R34,IF(Monitoring_new!FB34=Monitoring_new!$J34,Monitoring_new!$S34,IF(Monitoring_new!FB34=Monitoring_new!$L34,Monitoring_new!$T34,IF(Monitoring_new!FB34=Monitoring_new!$N34,Monitoring_new!$U34,IF(Monitoring_new!FB34=Monitoring_new!$P34,Monitoring_new!$V34,"ERROR"))))))</f>
        <v/>
      </c>
      <c r="FC34" s="87"/>
      <c r="FD34" s="70" t="str">
        <f>IF(Monitoring_new!FD34="","",IF(Monitoring_new!FD34=Monitoring_new!$H34,Monitoring_new!$R34,IF(Monitoring_new!FD34=Monitoring_new!$J34,Monitoring_new!$S34,IF(Monitoring_new!FD34=Monitoring_new!$L34,Monitoring_new!$T34,IF(Monitoring_new!FD34=Monitoring_new!$N34,Monitoring_new!$U34,IF(Monitoring_new!FD34=Monitoring_new!$P34,Monitoring_new!$V34,"ERROR"))))))</f>
        <v/>
      </c>
      <c r="FE34" s="75"/>
      <c r="FF34" s="70" t="str">
        <f>IF(Monitoring_new!FF34="","",IF(Monitoring_new!FF34=Monitoring_new!$H34,Monitoring_new!$R34,IF(Monitoring_new!FF34=Monitoring_new!$J34,Monitoring_new!$S34,IF(Monitoring_new!FF34=Monitoring_new!$L34,Monitoring_new!$T34,IF(Monitoring_new!FF34=Monitoring_new!$N34,Monitoring_new!$U34,IF(Monitoring_new!FF34=Monitoring_new!$P34,Monitoring_new!$V34,"ERROR"))))))</f>
        <v/>
      </c>
      <c r="FG34" s="75"/>
    </row>
    <row r="35" spans="1:163" ht="50.1" customHeight="1" x14ac:dyDescent="0.3">
      <c r="A35" s="23" t="s">
        <v>59</v>
      </c>
      <c r="B35" s="27" t="s">
        <v>91</v>
      </c>
      <c r="C35" s="157" t="str">
        <f>VLOOKUP(A35,Quest_eng_2018!A:C,3,FALSE)</f>
        <v>Does the enterprise publish the selection procedure outcomes?</v>
      </c>
      <c r="D35" s="157" t="s">
        <v>321</v>
      </c>
      <c r="E35" s="24" t="s">
        <v>160</v>
      </c>
      <c r="F35" s="24" t="s">
        <v>161</v>
      </c>
      <c r="G35" s="25">
        <v>2</v>
      </c>
      <c r="H35" s="24" t="s">
        <v>21</v>
      </c>
      <c r="I35" s="24" t="s">
        <v>22</v>
      </c>
      <c r="J35" s="24" t="s">
        <v>23</v>
      </c>
      <c r="K35" s="24" t="s">
        <v>24</v>
      </c>
      <c r="L35" s="24" t="s">
        <v>25</v>
      </c>
      <c r="M35" s="24" t="s">
        <v>26</v>
      </c>
      <c r="N35" s="24" t="s">
        <v>255</v>
      </c>
      <c r="O35" s="24" t="s">
        <v>255</v>
      </c>
      <c r="P35" s="24" t="s">
        <v>414</v>
      </c>
      <c r="Q35" s="24" t="s">
        <v>414</v>
      </c>
      <c r="R35" s="25">
        <v>2</v>
      </c>
      <c r="S35" s="24">
        <v>0</v>
      </c>
      <c r="T35" s="25">
        <f t="shared" si="0"/>
        <v>1</v>
      </c>
      <c r="U35" s="24" t="s">
        <v>255</v>
      </c>
      <c r="V35" s="24" t="s">
        <v>414</v>
      </c>
      <c r="W35" s="70">
        <f>IF(Monitoring_new!W35="","",IF(Monitoring_new!W35=Monitoring_new!$H35,Monitoring_new!$R35,IF(Monitoring_new!W35=Monitoring_new!$J35,Monitoring_new!$S35,IF(Monitoring_new!W35=Monitoring_new!$L35,Monitoring_new!$T35,IF(Monitoring_new!W35=Monitoring_new!$N35,Monitoring_new!$U35,IF(Monitoring_new!W35=Monitoring_new!$P35,Monitoring_new!$V35,"ERROR"))))))</f>
        <v>0</v>
      </c>
      <c r="X35" s="42"/>
      <c r="Y35" s="70">
        <f>IF(Monitoring_new!Y35="","",IF(Monitoring_new!Y35=Monitoring_new!$H35,Monitoring_new!$R35,IF(Monitoring_new!Y35=Monitoring_new!$J35,Monitoring_new!$S35,IF(Monitoring_new!Y35=Monitoring_new!$L35,Monitoring_new!$T35,IF(Monitoring_new!Y35=Monitoring_new!$N35,Monitoring_new!$U35,IF(Monitoring_new!Y35=Monitoring_new!$P35,Monitoring_new!$V35,"ERROR"))))))</f>
        <v>0</v>
      </c>
      <c r="Z35" s="139"/>
      <c r="AA35" s="70">
        <f>IF(Monitoring_new!AA35="","",IF(Monitoring_new!AA35=Monitoring_new!$H35,Monitoring_new!$R35,IF(Monitoring_new!AA35=Monitoring_new!$J35,Monitoring_new!$S35,IF(Monitoring_new!AA35=Monitoring_new!$L35,Monitoring_new!$T35,IF(Monitoring_new!AA35=Monitoring_new!$N35,Monitoring_new!$U35,IF(Monitoring_new!AA35=Monitoring_new!$P35,Monitoring_new!$V35,"ERROR"))))))</f>
        <v>0</v>
      </c>
      <c r="AB35" s="67"/>
      <c r="AC35" s="70">
        <f>IF(Monitoring_new!AC35="","",IF(Monitoring_new!AC35=Monitoring_new!$H35,Monitoring_new!$R35,IF(Monitoring_new!AC35=Monitoring_new!$J35,Monitoring_new!$S35,IF(Monitoring_new!AC35=Monitoring_new!$L35,Monitoring_new!$T35,IF(Monitoring_new!AC35=Monitoring_new!$N35,Monitoring_new!$U35,IF(Monitoring_new!AC35=Monitoring_new!$P35,Monitoring_new!$V35,"ERROR"))))))</f>
        <v>0</v>
      </c>
      <c r="AD35" s="75"/>
      <c r="AE35" s="70">
        <f>IF(Monitoring_new!AE35="","",IF(Monitoring_new!AE35=Monitoring_new!$H35,Monitoring_new!$R35,IF(Monitoring_new!AE35=Monitoring_new!$J35,Monitoring_new!$S35,IF(Monitoring_new!AE35=Monitoring_new!$L35,Monitoring_new!$T35,IF(Monitoring_new!AE35=Monitoring_new!$N35,Monitoring_new!$U35,IF(Monitoring_new!AE35=Monitoring_new!$P35,Monitoring_new!$V35,"ERROR"))))))</f>
        <v>0</v>
      </c>
      <c r="AF35" s="87"/>
      <c r="AG35" s="70">
        <f>IF(Monitoring_new!AG35="","",IF(Monitoring_new!AG35=Monitoring_new!$H35,Monitoring_new!$R35,IF(Monitoring_new!AG35=Monitoring_new!$J35,Monitoring_new!$S35,IF(Monitoring_new!AG35=Monitoring_new!$L35,Monitoring_new!$T35,IF(Monitoring_new!AG35=Monitoring_new!$N35,Monitoring_new!$U35,IF(Monitoring_new!AG35=Monitoring_new!$P35,Monitoring_new!$V35,"ERROR"))))))</f>
        <v>0</v>
      </c>
      <c r="AH35" s="41"/>
      <c r="AI35" s="70">
        <f>IF(Monitoring_new!AI35="","",IF(Monitoring_new!AI35=Monitoring_new!$H35,Monitoring_new!$R35,IF(Monitoring_new!AI35=Monitoring_new!$J35,Monitoring_new!$S35,IF(Monitoring_new!AI35=Monitoring_new!$L35,Monitoring_new!$T35,IF(Monitoring_new!AI35=Monitoring_new!$N35,Monitoring_new!$U35,IF(Monitoring_new!AI35=Monitoring_new!$P35,Monitoring_new!$V35,"ERROR"))))))</f>
        <v>0</v>
      </c>
      <c r="AJ35" s="41"/>
      <c r="AK35" s="70">
        <f>IF(Monitoring_new!AK35="","",IF(Monitoring_new!AK35=Monitoring_new!$H35,Monitoring_new!$R35,IF(Monitoring_new!AK35=Monitoring_new!$J35,Monitoring_new!$S35,IF(Monitoring_new!AK35=Monitoring_new!$L35,Monitoring_new!$T35,IF(Monitoring_new!AK35=Monitoring_new!$N35,Monitoring_new!$U35,IF(Monitoring_new!AK35=Monitoring_new!$P35,Monitoring_new!$V35,"ERROR"))))))</f>
        <v>0</v>
      </c>
      <c r="AL35" s="87"/>
      <c r="AM35" s="70">
        <f>IF(Monitoring_new!AM35="","",IF(Monitoring_new!AM35=Monitoring_new!$H35,Monitoring_new!$R35,IF(Monitoring_new!AM35=Monitoring_new!$J35,Monitoring_new!$S35,IF(Monitoring_new!AM35=Monitoring_new!$L35,Monitoring_new!$T35,IF(Monitoring_new!AM35=Monitoring_new!$N35,Monitoring_new!$U35,IF(Monitoring_new!AM35=Monitoring_new!$P35,Monitoring_new!$V35,"ERROR"))))))</f>
        <v>0</v>
      </c>
      <c r="AN35" s="87"/>
      <c r="AO35" s="70">
        <f>IF(Monitoring_new!AO35="","",IF(Monitoring_new!AO35=Monitoring_new!$H35,Monitoring_new!$R35,IF(Monitoring_new!AO35=Monitoring_new!$J35,Monitoring_new!$S35,IF(Monitoring_new!AO35=Monitoring_new!$L35,Monitoring_new!$T35,IF(Monitoring_new!AO35=Monitoring_new!$N35,Monitoring_new!$U35,IF(Monitoring_new!AO35=Monitoring_new!$P35,Monitoring_new!$V35,"ERROR"))))))</f>
        <v>0</v>
      </c>
      <c r="AP35" s="82"/>
      <c r="AQ35" s="70">
        <f>IF(Monitoring_new!AQ35="","",IF(Monitoring_new!AQ35=Monitoring_new!$H35,Monitoring_new!$R35,IF(Monitoring_new!AQ35=Monitoring_new!$J35,Monitoring_new!$S35,IF(Monitoring_new!AQ35=Monitoring_new!$L35,Monitoring_new!$T35,IF(Monitoring_new!AQ35=Monitoring_new!$N35,Monitoring_new!$U35,IF(Monitoring_new!AQ35=Monitoring_new!$P35,Monitoring_new!$V35,"ERROR"))))))</f>
        <v>0</v>
      </c>
      <c r="AR35" s="41"/>
      <c r="AS35" s="70">
        <f>IF(Monitoring_new!AS35="","",IF(Monitoring_new!AS35=Monitoring_new!$H35,Monitoring_new!$R35,IF(Monitoring_new!AS35=Monitoring_new!$J35,Monitoring_new!$S35,IF(Monitoring_new!AS35=Monitoring_new!$L35,Monitoring_new!$T35,IF(Monitoring_new!AS35=Monitoring_new!$N35,Monitoring_new!$U35,IF(Monitoring_new!AS35=Monitoring_new!$P35,Monitoring_new!$V35,"ERROR"))))))</f>
        <v>0</v>
      </c>
      <c r="AT35" s="75"/>
      <c r="AU35" s="70">
        <f>IF(Monitoring_new!AU35="","",IF(Monitoring_new!AU35=Monitoring_new!$H35,Monitoring_new!$R35,IF(Monitoring_new!AU35=Monitoring_new!$J35,Monitoring_new!$S35,IF(Monitoring_new!AU35=Monitoring_new!$L35,Monitoring_new!$T35,IF(Monitoring_new!AU35=Monitoring_new!$N35,Monitoring_new!$U35,IF(Monitoring_new!AU35=Monitoring_new!$P35,Monitoring_new!$V35,"ERROR"))))))</f>
        <v>0</v>
      </c>
      <c r="AV35" s="87"/>
      <c r="AW35" s="70">
        <f>IF(Monitoring_new!AW35="","",IF(Monitoring_new!AW35=Monitoring_new!$H35,Monitoring_new!$R35,IF(Monitoring_new!AW35=Monitoring_new!$J35,Monitoring_new!$S35,IF(Monitoring_new!AW35=Monitoring_new!$L35,Monitoring_new!$T35,IF(Monitoring_new!AW35=Monitoring_new!$N35,Monitoring_new!$U35,IF(Monitoring_new!AW35=Monitoring_new!$P35,Monitoring_new!$V35,"ERROR"))))))</f>
        <v>0</v>
      </c>
      <c r="AX35" s="87"/>
      <c r="AY35" s="70">
        <f>IF(Monitoring_new!AY35="","",IF(Monitoring_new!AY35=Monitoring_new!$H35,Monitoring_new!$R35,IF(Monitoring_new!AY35=Monitoring_new!$J35,Monitoring_new!$S35,IF(Monitoring_new!AY35=Monitoring_new!$L35,Monitoring_new!$T35,IF(Monitoring_new!AY35=Monitoring_new!$N35,Monitoring_new!$U35,IF(Monitoring_new!AY35=Monitoring_new!$P35,Monitoring_new!$V35,"ERROR"))))))</f>
        <v>0</v>
      </c>
      <c r="AZ35" s="75"/>
      <c r="BA35" s="70">
        <f>IF(Monitoring_new!BA35="","",IF(Monitoring_new!BA35=Monitoring_new!$H35,Monitoring_new!$R35,IF(Monitoring_new!BA35=Monitoring_new!$J35,Monitoring_new!$S35,IF(Monitoring_new!BA35=Monitoring_new!$L35,Monitoring_new!$T35,IF(Monitoring_new!BA35=Monitoring_new!$N35,Monitoring_new!$U35,IF(Monitoring_new!BA35=Monitoring_new!$P35,Monitoring_new!$V35,"ERROR"))))))</f>
        <v>0</v>
      </c>
      <c r="BB35" s="75"/>
      <c r="BC35" s="70">
        <f>IF(Monitoring_new!BC35="","",IF(Monitoring_new!BC35=Monitoring_new!$H35,Monitoring_new!$R35,IF(Monitoring_new!BC35=Monitoring_new!$J35,Monitoring_new!$S35,IF(Monitoring_new!BC35=Monitoring_new!$L35,Monitoring_new!$T35,IF(Monitoring_new!BC35=Monitoring_new!$N35,Monitoring_new!$U35,IF(Monitoring_new!BC35=Monitoring_new!$P35,Monitoring_new!$V35,"ERROR"))))))</f>
        <v>0</v>
      </c>
      <c r="BD35" s="75"/>
      <c r="BE35" s="70">
        <f>IF(Monitoring_new!BE35="","",IF(Monitoring_new!BE35=Monitoring_new!$H35,Monitoring_new!$R35,IF(Monitoring_new!BE35=Monitoring_new!$J35,Monitoring_new!$S35,IF(Monitoring_new!BE35=Monitoring_new!$L35,Monitoring_new!$T35,IF(Monitoring_new!BE35=Monitoring_new!$N35,Monitoring_new!$U35,IF(Monitoring_new!BE35=Monitoring_new!$P35,Monitoring_new!$V35,"ERROR"))))))</f>
        <v>0</v>
      </c>
      <c r="BF35" s="75"/>
      <c r="BG35" s="70">
        <f>IF(Monitoring_new!BG35="","",IF(Monitoring_new!BG35=Monitoring_new!$H35,Monitoring_new!$R35,IF(Monitoring_new!BG35=Monitoring_new!$J35,Monitoring_new!$S35,IF(Monitoring_new!BG35=Monitoring_new!$L35,Monitoring_new!$T35,IF(Monitoring_new!BG35=Monitoring_new!$N35,Monitoring_new!$U35,IF(Monitoring_new!BG35=Monitoring_new!$P35,Monitoring_new!$V35,"ERROR"))))))</f>
        <v>0</v>
      </c>
      <c r="BH35" s="75"/>
      <c r="BI35" s="70">
        <f>IF(Monitoring_new!BI35="","",IF(Monitoring_new!BI35=Monitoring_new!$H35,Monitoring_new!$R35,IF(Monitoring_new!BI35=Monitoring_new!$J35,Monitoring_new!$S35,IF(Monitoring_new!BI35=Monitoring_new!$L35,Monitoring_new!$T35,IF(Monitoring_new!BI35=Monitoring_new!$N35,Monitoring_new!$U35,IF(Monitoring_new!BI35=Monitoring_new!$P35,Monitoring_new!$V35,"ERROR"))))))</f>
        <v>0</v>
      </c>
      <c r="BJ35" s="75"/>
      <c r="BK35" s="70">
        <f>IF(Monitoring_new!BK35="","",IF(Monitoring_new!BK35=Monitoring_new!$H35,Monitoring_new!$R35,IF(Monitoring_new!BK35=Monitoring_new!$J35,Monitoring_new!$S35,IF(Monitoring_new!BK35=Monitoring_new!$L35,Monitoring_new!$T35,IF(Monitoring_new!BK35=Monitoring_new!$N35,Monitoring_new!$U35,IF(Monitoring_new!BK35=Monitoring_new!$P35,Monitoring_new!$V35,"ERROR"))))))</f>
        <v>0</v>
      </c>
      <c r="BL35" s="75"/>
      <c r="BM35" s="70">
        <f>IF(Monitoring_new!BM35="","",IF(Monitoring_new!BM35=Monitoring_new!$H35,Monitoring_new!$R35,IF(Monitoring_new!BM35=Monitoring_new!$J35,Monitoring_new!$S35,IF(Monitoring_new!BM35=Monitoring_new!$L35,Monitoring_new!$T35,IF(Monitoring_new!BM35=Monitoring_new!$N35,Monitoring_new!$U35,IF(Monitoring_new!BM35=Monitoring_new!$P35,Monitoring_new!$V35,"ERROR"))))))</f>
        <v>0</v>
      </c>
      <c r="BN35" s="75"/>
      <c r="BO35" s="70">
        <f>IF(Monitoring_new!BO35="","",IF(Monitoring_new!BO35=Monitoring_new!$H35,Monitoring_new!$R35,IF(Monitoring_new!BO35=Monitoring_new!$J35,Monitoring_new!$S35,IF(Monitoring_new!BO35=Monitoring_new!$L35,Monitoring_new!$T35,IF(Monitoring_new!BO35=Monitoring_new!$N35,Monitoring_new!$U35,IF(Monitoring_new!BO35=Monitoring_new!$P35,Monitoring_new!$V35,"ERROR"))))))</f>
        <v>0</v>
      </c>
      <c r="BP35" s="75"/>
      <c r="BQ35" s="70" t="str">
        <f>IF(Monitoring_new!BQ35="","",IF(Monitoring_new!BQ35=Monitoring_new!$H35,Monitoring_new!$R35,IF(Monitoring_new!BQ35=Monitoring_new!$J35,Monitoring_new!$S35,IF(Monitoring_new!BQ35=Monitoring_new!$L35,Monitoring_new!$T35,IF(Monitoring_new!BQ35=Monitoring_new!$N35,Monitoring_new!$U35,IF(Monitoring_new!BQ35=Monitoring_new!$P35,Monitoring_new!$V35,"ERROR"))))))</f>
        <v>N/A</v>
      </c>
      <c r="BR35" s="75"/>
      <c r="BS35" s="70">
        <f>IF(Monitoring_new!BS35="","",IF(Monitoring_new!BS35=Monitoring_new!$H35,Monitoring_new!$R35,IF(Monitoring_new!BS35=Monitoring_new!$J35,Monitoring_new!$S35,IF(Monitoring_new!BS35=Monitoring_new!$L35,Monitoring_new!$T35,IF(Monitoring_new!BS35=Monitoring_new!$N35,Monitoring_new!$U35,IF(Monitoring_new!BS35=Monitoring_new!$P35,Monitoring_new!$V35,"ERROR"))))))</f>
        <v>0</v>
      </c>
      <c r="BT35" s="75"/>
      <c r="BU35" s="70">
        <f>IF(Monitoring_new!BU35="","",IF(Monitoring_new!BU35=Monitoring_new!$H35,Monitoring_new!$R35,IF(Monitoring_new!BU35=Monitoring_new!$J35,Monitoring_new!$S35,IF(Monitoring_new!BU35=Monitoring_new!$L35,Monitoring_new!$T35,IF(Monitoring_new!BU35=Monitoring_new!$N35,Monitoring_new!$U35,IF(Monitoring_new!BU35=Monitoring_new!$P35,Monitoring_new!$V35,"ERROR"))))))</f>
        <v>0</v>
      </c>
      <c r="BV35" s="87"/>
      <c r="BW35" s="70">
        <f>IF(Monitoring_new!BW35="","",IF(Monitoring_new!BW35=Monitoring_new!$H35,Monitoring_new!$R35,IF(Monitoring_new!BW35=Monitoring_new!$J35,Monitoring_new!$S35,IF(Monitoring_new!BW35=Monitoring_new!$L35,Monitoring_new!$T35,IF(Monitoring_new!BW35=Monitoring_new!$N35,Monitoring_new!$U35,IF(Monitoring_new!BW35=Monitoring_new!$P35,Monitoring_new!$V35,"ERROR"))))))</f>
        <v>0</v>
      </c>
      <c r="BX35" s="87"/>
      <c r="BY35" s="70">
        <f>IF(Monitoring_new!BY35="","",IF(Monitoring_new!BY35=Monitoring_new!$H35,Monitoring_new!$R35,IF(Monitoring_new!BY35=Monitoring_new!$J35,Monitoring_new!$S35,IF(Monitoring_new!BY35=Monitoring_new!$L35,Monitoring_new!$T35,IF(Monitoring_new!BY35=Monitoring_new!$N35,Monitoring_new!$U35,IF(Monitoring_new!BY35=Monitoring_new!$P35,Monitoring_new!$V35,"ERROR"))))))</f>
        <v>0</v>
      </c>
      <c r="BZ35" s="87"/>
      <c r="CA35" s="70">
        <f>IF(Monitoring_new!CA35="","",IF(Monitoring_new!CA35=Monitoring_new!$H35,Monitoring_new!$R35,IF(Monitoring_new!CA35=Monitoring_new!$J35,Monitoring_new!$S35,IF(Monitoring_new!CA35=Monitoring_new!$L35,Monitoring_new!$T35,IF(Monitoring_new!CA35=Monitoring_new!$N35,Monitoring_new!$U35,IF(Monitoring_new!CA35=Monitoring_new!$P35,Monitoring_new!$V35,"ERROR"))))))</f>
        <v>0</v>
      </c>
      <c r="CB35" s="75"/>
      <c r="CC35" s="70">
        <f>IF(Monitoring_new!CC35="","",IF(Monitoring_new!CC35=Monitoring_new!$H35,Monitoring_new!$R35,IF(Monitoring_new!CC35=Monitoring_new!$J35,Monitoring_new!$S35,IF(Monitoring_new!CC35=Monitoring_new!$L35,Monitoring_new!$T35,IF(Monitoring_new!CC35=Monitoring_new!$N35,Monitoring_new!$U35,IF(Monitoring_new!CC35=Monitoring_new!$P35,Monitoring_new!$V35,"ERROR"))))))</f>
        <v>0</v>
      </c>
      <c r="CD35" s="43"/>
      <c r="CE35" s="70">
        <f>IF(Monitoring_new!CE35="","",IF(Monitoring_new!CE35=Monitoring_new!$H35,Monitoring_new!$R35,IF(Monitoring_new!CE35=Monitoring_new!$J35,Monitoring_new!$S35,IF(Monitoring_new!CE35=Monitoring_new!$L35,Monitoring_new!$T35,IF(Monitoring_new!CE35=Monitoring_new!$N35,Monitoring_new!$U35,IF(Monitoring_new!CE35=Monitoring_new!$P35,Monitoring_new!$V35,"ERROR"))))))</f>
        <v>0</v>
      </c>
      <c r="CF35" s="43"/>
      <c r="CG35" s="70">
        <f>IF(Monitoring_new!CG35="","",IF(Monitoring_new!CG35=Monitoring_new!$H35,Monitoring_new!$R35,IF(Monitoring_new!CG35=Monitoring_new!$J35,Monitoring_new!$S35,IF(Monitoring_new!CG35=Monitoring_new!$L35,Monitoring_new!$T35,IF(Monitoring_new!CG35=Monitoring_new!$N35,Monitoring_new!$U35,IF(Monitoring_new!CG35=Monitoring_new!$P35,Monitoring_new!$V35,"ERROR"))))))</f>
        <v>0</v>
      </c>
      <c r="CH35" s="75"/>
      <c r="CI35" s="70">
        <f>IF(Monitoring_new!CI35="","",IF(Monitoring_new!CI35=Monitoring_new!$H35,Monitoring_new!$R35,IF(Monitoring_new!CI35=Monitoring_new!$J35,Monitoring_new!$S35,IF(Monitoring_new!CI35=Monitoring_new!$L35,Monitoring_new!$T35,IF(Monitoring_new!CI35=Monitoring_new!$N35,Monitoring_new!$U35,IF(Monitoring_new!CI35=Monitoring_new!$P35,Monitoring_new!$V35,"ERROR"))))))</f>
        <v>0</v>
      </c>
      <c r="CJ35" s="75"/>
      <c r="CK35" s="70">
        <f>IF(Monitoring_new!CK35="","",IF(Monitoring_new!CK35=Monitoring_new!$H35,Monitoring_new!$R35,IF(Monitoring_new!CK35=Monitoring_new!$J35,Monitoring_new!$S35,IF(Monitoring_new!CK35=Monitoring_new!$L35,Monitoring_new!$T35,IF(Monitoring_new!CK35=Monitoring_new!$N35,Monitoring_new!$U35,IF(Monitoring_new!CK35=Monitoring_new!$P35,Monitoring_new!$V35,"ERROR"))))))</f>
        <v>0</v>
      </c>
      <c r="CL35" s="75"/>
      <c r="CM35" s="70">
        <f>IF(Monitoring_new!CM35="","",IF(Monitoring_new!CM35=Monitoring_new!$H35,Monitoring_new!$R35,IF(Monitoring_new!CM35=Monitoring_new!$J35,Monitoring_new!$S35,IF(Monitoring_new!CM35=Monitoring_new!$L35,Monitoring_new!$T35,IF(Monitoring_new!CM35=Monitoring_new!$N35,Monitoring_new!$U35,IF(Monitoring_new!CM35=Monitoring_new!$P35,Monitoring_new!$V35,"ERROR"))))))</f>
        <v>0</v>
      </c>
      <c r="CN35" s="87"/>
      <c r="CO35" s="70">
        <f>IF(Monitoring_new!CO35="","",IF(Monitoring_new!CO35=Monitoring_new!$H35,Monitoring_new!$R35,IF(Monitoring_new!CO35=Monitoring_new!$J35,Monitoring_new!$S35,IF(Monitoring_new!CO35=Monitoring_new!$L35,Monitoring_new!$T35,IF(Monitoring_new!CO35=Monitoring_new!$N35,Monitoring_new!$U35,IF(Monitoring_new!CO35=Monitoring_new!$P35,Monitoring_new!$V35,"ERROR"))))))</f>
        <v>0</v>
      </c>
      <c r="CP35" s="75"/>
      <c r="CQ35" s="70">
        <f>IF(Monitoring_new!CQ35="","",IF(Monitoring_new!CQ35=Monitoring_new!$H35,Monitoring_new!$R35,IF(Monitoring_new!CQ35=Monitoring_new!$J35,Monitoring_new!$S35,IF(Monitoring_new!CQ35=Monitoring_new!$L35,Monitoring_new!$T35,IF(Monitoring_new!CQ35=Monitoring_new!$N35,Monitoring_new!$U35,IF(Monitoring_new!CQ35=Monitoring_new!$P35,Monitoring_new!$V35,"ERROR"))))))</f>
        <v>0</v>
      </c>
      <c r="CR35" s="75"/>
      <c r="CS35" s="70">
        <f>IF(Monitoring_new!CS35="","",IF(Monitoring_new!CS35=Monitoring_new!$H35,Monitoring_new!$R35,IF(Monitoring_new!CS35=Monitoring_new!$J35,Monitoring_new!$S35,IF(Monitoring_new!CS35=Monitoring_new!$L35,Monitoring_new!$T35,IF(Monitoring_new!CS35=Monitoring_new!$N35,Monitoring_new!$U35,IF(Monitoring_new!CS35=Monitoring_new!$P35,Monitoring_new!$V35,"ERROR"))))))</f>
        <v>0</v>
      </c>
      <c r="CT35" s="75"/>
      <c r="CU35" s="70">
        <f>IF(Monitoring_new!CU35="","",IF(Monitoring_new!CU35=Monitoring_new!$H35,Monitoring_new!$R35,IF(Monitoring_new!CU35=Monitoring_new!$J35,Monitoring_new!$S35,IF(Monitoring_new!CU35=Monitoring_new!$L35,Monitoring_new!$T35,IF(Monitoring_new!CU35=Monitoring_new!$N35,Monitoring_new!$U35,IF(Monitoring_new!CU35=Monitoring_new!$P35,Monitoring_new!$V35,"ERROR"))))))</f>
        <v>0</v>
      </c>
      <c r="CV35" s="75"/>
      <c r="CW35" s="70">
        <f>IF(Monitoring_new!CW35="","",IF(Monitoring_new!CW35=Monitoring_new!$H35,Monitoring_new!$R35,IF(Monitoring_new!CW35=Monitoring_new!$J35,Monitoring_new!$S35,IF(Monitoring_new!CW35=Monitoring_new!$L35,Monitoring_new!$T35,IF(Monitoring_new!CW35=Monitoring_new!$N35,Monitoring_new!$U35,IF(Monitoring_new!CW35=Monitoring_new!$P35,Monitoring_new!$V35,"ERROR"))))))</f>
        <v>0</v>
      </c>
      <c r="CX35" s="75"/>
      <c r="CY35" s="70">
        <f>IF(Monitoring_new!CY35="","",IF(Monitoring_new!CY35=Monitoring_new!$H35,Monitoring_new!$R35,IF(Monitoring_new!CY35=Monitoring_new!$J35,Monitoring_new!$S35,IF(Monitoring_new!CY35=Monitoring_new!$L35,Monitoring_new!$T35,IF(Monitoring_new!CY35=Monitoring_new!$N35,Monitoring_new!$U35,IF(Monitoring_new!CY35=Monitoring_new!$P35,Monitoring_new!$V35,"ERROR"))))))</f>
        <v>0</v>
      </c>
      <c r="CZ35" s="75"/>
      <c r="DA35" s="70">
        <f>IF(Monitoring_new!DA35="","",IF(Monitoring_new!DA35=Monitoring_new!$H35,Monitoring_new!$R35,IF(Monitoring_new!DA35=Monitoring_new!$J35,Monitoring_new!$S35,IF(Monitoring_new!DA35=Monitoring_new!$L35,Monitoring_new!$T35,IF(Monitoring_new!DA35=Monitoring_new!$N35,Monitoring_new!$U35,IF(Monitoring_new!DA35=Monitoring_new!$P35,Monitoring_new!$V35,"ERROR"))))))</f>
        <v>0</v>
      </c>
      <c r="DB35" s="75"/>
      <c r="DC35" s="70">
        <f>IF(Monitoring_new!DC35="","",IF(Monitoring_new!DC35=Monitoring_new!$H35,Monitoring_new!$R35,IF(Monitoring_new!DC35=Monitoring_new!$J35,Monitoring_new!$S35,IF(Monitoring_new!DC35=Monitoring_new!$L35,Monitoring_new!$T35,IF(Monitoring_new!DC35=Monitoring_new!$N35,Monitoring_new!$U35,IF(Monitoring_new!DC35=Monitoring_new!$P35,Monitoring_new!$V35,"ERROR"))))))</f>
        <v>0</v>
      </c>
      <c r="DD35" s="75"/>
      <c r="DE35" s="70">
        <f>IF(Monitoring_new!DE35="","",IF(Monitoring_new!DE35=Monitoring_new!$H35,Monitoring_new!$R35,IF(Monitoring_new!DE35=Monitoring_new!$J35,Monitoring_new!$S35,IF(Monitoring_new!DE35=Monitoring_new!$L35,Monitoring_new!$T35,IF(Monitoring_new!DE35=Monitoring_new!$N35,Monitoring_new!$U35,IF(Monitoring_new!DE35=Monitoring_new!$P35,Monitoring_new!$V35,"ERROR"))))))</f>
        <v>0</v>
      </c>
      <c r="DF35" s="87"/>
      <c r="DG35" s="70">
        <f>IF(Monitoring_new!DG35="","",IF(Monitoring_new!DG35=Monitoring_new!$H35,Monitoring_new!$R35,IF(Monitoring_new!DG35=Monitoring_new!$J35,Monitoring_new!$S35,IF(Monitoring_new!DG35=Monitoring_new!$L35,Monitoring_new!$T35,IF(Monitoring_new!DG35=Monitoring_new!$N35,Monitoring_new!$U35,IF(Monitoring_new!DG35=Monitoring_new!$P35,Monitoring_new!$V35,"ERROR"))))))</f>
        <v>0</v>
      </c>
      <c r="DH35" s="75"/>
      <c r="DI35" s="70">
        <f>IF(Monitoring_new!DI35="","",IF(Monitoring_new!DI35=Monitoring_new!$H35,Monitoring_new!$R35,IF(Monitoring_new!DI35=Monitoring_new!$J35,Monitoring_new!$S35,IF(Monitoring_new!DI35=Monitoring_new!$L35,Monitoring_new!$T35,IF(Monitoring_new!DI35=Monitoring_new!$N35,Monitoring_new!$U35,IF(Monitoring_new!DI35=Monitoring_new!$P35,Monitoring_new!$V35,"ERROR"))))))</f>
        <v>0</v>
      </c>
      <c r="DJ35" s="75"/>
      <c r="DK35" s="70">
        <f>IF(Monitoring_new!DK35="","",IF(Monitoring_new!DK35=Monitoring_new!$H35,Monitoring_new!$R35,IF(Monitoring_new!DK35=Monitoring_new!$J35,Monitoring_new!$S35,IF(Monitoring_new!DK35=Monitoring_new!$L35,Monitoring_new!$T35,IF(Monitoring_new!DK35=Monitoring_new!$N35,Monitoring_new!$U35,IF(Monitoring_new!DK35=Monitoring_new!$P35,Monitoring_new!$V35,"ERROR"))))))</f>
        <v>0</v>
      </c>
      <c r="DL35" s="75"/>
      <c r="DM35" s="70">
        <f>IF(Monitoring_new!DM35="","",IF(Monitoring_new!DM35=Monitoring_new!$H35,Monitoring_new!$R35,IF(Monitoring_new!DM35=Monitoring_new!$J35,Monitoring_new!$S35,IF(Monitoring_new!DM35=Monitoring_new!$L35,Monitoring_new!$T35,IF(Monitoring_new!DM35=Monitoring_new!$N35,Monitoring_new!$U35,IF(Monitoring_new!DM35=Monitoring_new!$P35,Monitoring_new!$V35,"ERROR"))))))</f>
        <v>0</v>
      </c>
      <c r="DN35" s="75"/>
      <c r="DO35" s="70">
        <f>IF(Monitoring_new!DO35="","",IF(Monitoring_new!DO35=Monitoring_new!$H35,Monitoring_new!$R35,IF(Monitoring_new!DO35=Monitoring_new!$J35,Monitoring_new!$S35,IF(Monitoring_new!DO35=Monitoring_new!$L35,Monitoring_new!$T35,IF(Monitoring_new!DO35=Monitoring_new!$N35,Monitoring_new!$U35,IF(Monitoring_new!DO35=Monitoring_new!$P35,Monitoring_new!$V35,"ERROR"))))))</f>
        <v>0</v>
      </c>
      <c r="DP35" s="75"/>
      <c r="DQ35" s="70">
        <f>IF(Monitoring_new!DQ35="","",IF(Monitoring_new!DQ35=Monitoring_new!$H35,Monitoring_new!$R35,IF(Monitoring_new!DQ35=Monitoring_new!$J35,Monitoring_new!$S35,IF(Monitoring_new!DQ35=Monitoring_new!$L35,Monitoring_new!$T35,IF(Monitoring_new!DQ35=Monitoring_new!$N35,Monitoring_new!$U35,IF(Monitoring_new!DQ35=Monitoring_new!$P35,Monitoring_new!$V35,"ERROR"))))))</f>
        <v>0</v>
      </c>
      <c r="DR35" s="75"/>
      <c r="DS35" s="70">
        <f>IF(Monitoring_new!DS35="","",IF(Monitoring_new!DS35=Monitoring_new!$H35,Monitoring_new!$R35,IF(Monitoring_new!DS35=Monitoring_new!$J35,Monitoring_new!$S35,IF(Monitoring_new!DS35=Monitoring_new!$L35,Monitoring_new!$T35,IF(Monitoring_new!DS35=Monitoring_new!$N35,Monitoring_new!$U35,IF(Monitoring_new!DS35=Monitoring_new!$P35,Monitoring_new!$V35,"ERROR"))))))</f>
        <v>0</v>
      </c>
      <c r="DT35" s="75"/>
      <c r="DU35" s="70">
        <f>IF(Monitoring_new!DU35="","",IF(Monitoring_new!DU35=Monitoring_new!$H35,Monitoring_new!$R35,IF(Monitoring_new!DU35=Monitoring_new!$J35,Monitoring_new!$S35,IF(Monitoring_new!DU35=Monitoring_new!$L35,Monitoring_new!$T35,IF(Monitoring_new!DU35=Monitoring_new!$N35,Monitoring_new!$U35,IF(Monitoring_new!DU35=Monitoring_new!$P35,Monitoring_new!$V35,"ERROR"))))))</f>
        <v>0</v>
      </c>
      <c r="DV35" s="75"/>
      <c r="DW35" s="70">
        <f>IF(Monitoring_new!DW35="","",IF(Monitoring_new!DW35=Monitoring_new!$H35,Monitoring_new!$R35,IF(Monitoring_new!DW35=Monitoring_new!$J35,Monitoring_new!$S35,IF(Monitoring_new!DW35=Monitoring_new!$L35,Monitoring_new!$T35,IF(Monitoring_new!DW35=Monitoring_new!$N35,Monitoring_new!$U35,IF(Monitoring_new!DW35=Monitoring_new!$P35,Monitoring_new!$V35,"ERROR"))))))</f>
        <v>0</v>
      </c>
      <c r="DX35" s="75"/>
      <c r="DY35" s="70">
        <f>IF(Monitoring_new!DY35="","",IF(Monitoring_new!DY35=Monitoring_new!$H35,Monitoring_new!$R35,IF(Monitoring_new!DY35=Monitoring_new!$J35,Monitoring_new!$S35,IF(Monitoring_new!DY35=Monitoring_new!$L35,Monitoring_new!$T35,IF(Monitoring_new!DY35=Monitoring_new!$N35,Monitoring_new!$U35,IF(Monitoring_new!DY35=Monitoring_new!$P35,Monitoring_new!$V35,"ERROR"))))))</f>
        <v>0</v>
      </c>
      <c r="DZ35" s="75"/>
      <c r="EA35" s="70">
        <f>IF(Monitoring_new!EA35="","",IF(Monitoring_new!EA35=Monitoring_new!$H35,Monitoring_new!$R35,IF(Monitoring_new!EA35=Monitoring_new!$J35,Monitoring_new!$S35,IF(Monitoring_new!EA35=Monitoring_new!$L35,Monitoring_new!$T35,IF(Monitoring_new!EA35=Monitoring_new!$N35,Monitoring_new!$U35,IF(Monitoring_new!EA35=Monitoring_new!$P35,Monitoring_new!$V35,"ERROR"))))))</f>
        <v>0</v>
      </c>
      <c r="EB35" s="75"/>
      <c r="EC35" s="70">
        <f>IF(Monitoring_new!EC35="","",IF(Monitoring_new!EC35=Monitoring_new!$H35,Monitoring_new!$R35,IF(Monitoring_new!EC35=Monitoring_new!$J35,Monitoring_new!$S35,IF(Monitoring_new!EC35=Monitoring_new!$L35,Monitoring_new!$T35,IF(Monitoring_new!EC35=Monitoring_new!$N35,Monitoring_new!$U35,IF(Monitoring_new!EC35=Monitoring_new!$P35,Monitoring_new!$V35,"ERROR"))))))</f>
        <v>0</v>
      </c>
      <c r="ED35" s="75"/>
      <c r="EE35" s="70">
        <f>IF(Monitoring_new!EE35="","",IF(Monitoring_new!EE35=Monitoring_new!$H35,Monitoring_new!$R35,IF(Monitoring_new!EE35=Monitoring_new!$J35,Monitoring_new!$S35,IF(Monitoring_new!EE35=Monitoring_new!$L35,Monitoring_new!$T35,IF(Monitoring_new!EE35=Monitoring_new!$N35,Monitoring_new!$U35,IF(Monitoring_new!EE35=Monitoring_new!$P35,Monitoring_new!$V35,"ERROR"))))))</f>
        <v>0</v>
      </c>
      <c r="EF35" s="75"/>
      <c r="EG35" s="70">
        <f>IF(Monitoring_new!EG35="","",IF(Monitoring_new!EG35=Monitoring_new!$H35,Monitoring_new!$R35,IF(Monitoring_new!EG35=Monitoring_new!$J35,Monitoring_new!$S35,IF(Monitoring_new!EG35=Monitoring_new!$L35,Monitoring_new!$T35,IF(Monitoring_new!EG35=Monitoring_new!$N35,Monitoring_new!$U35,IF(Monitoring_new!EG35=Monitoring_new!$P35,Monitoring_new!$V35,"ERROR"))))))</f>
        <v>0</v>
      </c>
      <c r="EH35" s="75"/>
      <c r="EI35" s="70">
        <f>IF(Monitoring_new!EI35="","",IF(Monitoring_new!EI35=Monitoring_new!$H35,Monitoring_new!$R35,IF(Monitoring_new!EI35=Monitoring_new!$J35,Monitoring_new!$S35,IF(Monitoring_new!EI35=Monitoring_new!$L35,Monitoring_new!$T35,IF(Monitoring_new!EI35=Monitoring_new!$N35,Monitoring_new!$U35,IF(Monitoring_new!EI35=Monitoring_new!$P35,Monitoring_new!$V35,"ERROR"))))))</f>
        <v>0</v>
      </c>
      <c r="EJ35" s="75"/>
      <c r="EK35" s="70">
        <f>IF(Monitoring_new!EK35="","",IF(Monitoring_new!EK35=Monitoring_new!$H35,Monitoring_new!$R35,IF(Monitoring_new!EK35=Monitoring_new!$J35,Monitoring_new!$S35,IF(Monitoring_new!EK35=Monitoring_new!$L35,Monitoring_new!$T35,IF(Monitoring_new!EK35=Monitoring_new!$N35,Monitoring_new!$U35,IF(Monitoring_new!EK35=Monitoring_new!$P35,Monitoring_new!$V35,"ERROR"))))))</f>
        <v>0</v>
      </c>
      <c r="EL35" s="75"/>
      <c r="EM35" s="70">
        <f>IF(Monitoring_new!EM35="","",IF(Monitoring_new!EM35=Monitoring_new!$H35,Monitoring_new!$R35,IF(Monitoring_new!EM35=Monitoring_new!$J35,Monitoring_new!$S35,IF(Monitoring_new!EM35=Monitoring_new!$L35,Monitoring_new!$T35,IF(Monitoring_new!EM35=Monitoring_new!$N35,Monitoring_new!$U35,IF(Monitoring_new!EM35=Monitoring_new!$P35,Monitoring_new!$V35,"ERROR"))))))</f>
        <v>0</v>
      </c>
      <c r="EN35" s="75"/>
      <c r="EO35" s="70">
        <f>IF(Monitoring_new!EO35="","",IF(Monitoring_new!EO35=Monitoring_new!$H35,Monitoring_new!$R35,IF(Monitoring_new!EO35=Monitoring_new!$J35,Monitoring_new!$S35,IF(Monitoring_new!EO35=Monitoring_new!$L35,Monitoring_new!$T35,IF(Monitoring_new!EO35=Monitoring_new!$N35,Monitoring_new!$U35,IF(Monitoring_new!EO35=Monitoring_new!$P35,Monitoring_new!$V35,"ERROR"))))))</f>
        <v>0</v>
      </c>
      <c r="EP35" s="75"/>
      <c r="EQ35" s="70">
        <f>IF(Monitoring_new!EQ35="","",IF(Monitoring_new!EQ35=Monitoring_new!$H35,Monitoring_new!$R35,IF(Monitoring_new!EQ35=Monitoring_new!$J35,Monitoring_new!$S35,IF(Monitoring_new!EQ35=Monitoring_new!$L35,Monitoring_new!$T35,IF(Monitoring_new!EQ35=Monitoring_new!$N35,Monitoring_new!$U35,IF(Monitoring_new!EQ35=Monitoring_new!$P35,Monitoring_new!$V35,"ERROR"))))))</f>
        <v>0</v>
      </c>
      <c r="ER35" s="75"/>
      <c r="ES35" s="70">
        <f>IF(Monitoring_new!ES35="","",IF(Monitoring_new!ES35=Monitoring_new!$H35,Monitoring_new!$R35,IF(Monitoring_new!ES35=Monitoring_new!$J35,Monitoring_new!$S35,IF(Monitoring_new!ES35=Monitoring_new!$L35,Monitoring_new!$T35,IF(Monitoring_new!ES35=Monitoring_new!$N35,Monitoring_new!$U35,IF(Monitoring_new!ES35=Monitoring_new!$P35,Monitoring_new!$V35,"ERROR"))))))</f>
        <v>0</v>
      </c>
      <c r="ET35" s="75"/>
      <c r="EU35" s="70">
        <f>IF(Monitoring_new!EU35="","",IF(Monitoring_new!EU35=Monitoring_new!$H35,Monitoring_new!$R35,IF(Monitoring_new!EU35=Monitoring_new!$J35,Monitoring_new!$S35,IF(Monitoring_new!EU35=Monitoring_new!$L35,Monitoring_new!$T35,IF(Monitoring_new!EU35=Monitoring_new!$N35,Monitoring_new!$U35,IF(Monitoring_new!EU35=Monitoring_new!$P35,Monitoring_new!$V35,"ERROR"))))))</f>
        <v>0</v>
      </c>
      <c r="EV35" s="75"/>
      <c r="EW35" s="70">
        <f>IF(Monitoring_new!EW35="","",IF(Monitoring_new!EW35=Monitoring_new!$H35,Monitoring_new!$R35,IF(Monitoring_new!EW35=Monitoring_new!$J35,Monitoring_new!$S35,IF(Monitoring_new!EW35=Monitoring_new!$L35,Monitoring_new!$T35,IF(Monitoring_new!EW35=Monitoring_new!$N35,Monitoring_new!$U35,IF(Monitoring_new!EW35=Monitoring_new!$P35,Monitoring_new!$V35,"ERROR"))))))</f>
        <v>0</v>
      </c>
      <c r="EX35" s="75"/>
      <c r="EY35" s="70">
        <f>IF(Monitoring_new!EY35="","",IF(Monitoring_new!EY35=Monitoring_new!$H35,Monitoring_new!$R35,IF(Monitoring_new!EY35=Monitoring_new!$J35,Monitoring_new!$S35,IF(Monitoring_new!EY35=Monitoring_new!$L35,Monitoring_new!$T35,IF(Monitoring_new!EY35=Monitoring_new!$N35,Monitoring_new!$U35,IF(Monitoring_new!EY35=Monitoring_new!$P35,Monitoring_new!$V35,"ERROR"))))))</f>
        <v>0</v>
      </c>
      <c r="EZ35" s="75"/>
      <c r="FA35" s="75"/>
      <c r="FB35" s="70" t="str">
        <f>IF(Monitoring_new!FB35="","",IF(Monitoring_new!FB35=Monitoring_new!$H35,Monitoring_new!$R35,IF(Monitoring_new!FB35=Monitoring_new!$J35,Monitoring_new!$S35,IF(Monitoring_new!FB35=Monitoring_new!$L35,Monitoring_new!$T35,IF(Monitoring_new!FB35=Monitoring_new!$N35,Monitoring_new!$U35,IF(Monitoring_new!FB35=Monitoring_new!$P35,Monitoring_new!$V35,"ERROR"))))))</f>
        <v/>
      </c>
      <c r="FC35" s="75"/>
      <c r="FD35" s="70" t="str">
        <f>IF(Monitoring_new!FD35="","",IF(Monitoring_new!FD35=Monitoring_new!$H35,Monitoring_new!$R35,IF(Monitoring_new!FD35=Monitoring_new!$J35,Monitoring_new!$S35,IF(Monitoring_new!FD35=Monitoring_new!$L35,Monitoring_new!$T35,IF(Monitoring_new!FD35=Monitoring_new!$N35,Monitoring_new!$U35,IF(Monitoring_new!FD35=Monitoring_new!$P35,Monitoring_new!$V35,"ERROR"))))))</f>
        <v/>
      </c>
      <c r="FE35" s="75"/>
      <c r="FF35" s="70" t="str">
        <f>IF(Monitoring_new!FF35="","",IF(Monitoring_new!FF35=Monitoring_new!$H35,Monitoring_new!$R35,IF(Monitoring_new!FF35=Monitoring_new!$J35,Monitoring_new!$S35,IF(Monitoring_new!FF35=Monitoring_new!$L35,Monitoring_new!$T35,IF(Monitoring_new!FF35=Monitoring_new!$N35,Monitoring_new!$U35,IF(Monitoring_new!FF35=Monitoring_new!$P35,Monitoring_new!$V35,"ERROR"))))))</f>
        <v/>
      </c>
      <c r="FG35" s="75"/>
    </row>
    <row r="36" spans="1:163" ht="50.1" customHeight="1" x14ac:dyDescent="0.3">
      <c r="A36" s="13" t="s">
        <v>60</v>
      </c>
      <c r="B36" s="8" t="s">
        <v>92</v>
      </c>
      <c r="C36" s="162" t="str">
        <f>VLOOKUP(A36,Quest_eng_2018!A:C,3,FALSE)</f>
        <v>Does the enterprise has a mechanism in place to report non-ethical behaviours and corruption acts (hot-line, online form, etc.)?</v>
      </c>
      <c r="D36" s="162" t="s">
        <v>322</v>
      </c>
      <c r="E36" s="1" t="s">
        <v>162</v>
      </c>
      <c r="F36" s="1" t="s">
        <v>163</v>
      </c>
      <c r="G36" s="9">
        <v>2</v>
      </c>
      <c r="H36" s="1" t="s">
        <v>21</v>
      </c>
      <c r="I36" s="1" t="s">
        <v>22</v>
      </c>
      <c r="J36" s="1" t="s">
        <v>23</v>
      </c>
      <c r="K36" s="1" t="s">
        <v>24</v>
      </c>
      <c r="L36" s="1" t="s">
        <v>25</v>
      </c>
      <c r="M36" s="1" t="s">
        <v>26</v>
      </c>
      <c r="N36" s="1" t="s">
        <v>255</v>
      </c>
      <c r="O36" s="1" t="s">
        <v>255</v>
      </c>
      <c r="P36" s="1" t="s">
        <v>414</v>
      </c>
      <c r="Q36" s="1" t="s">
        <v>414</v>
      </c>
      <c r="R36" s="9">
        <v>2</v>
      </c>
      <c r="S36" s="1">
        <v>0</v>
      </c>
      <c r="T36" s="9">
        <f t="shared" si="0"/>
        <v>1</v>
      </c>
      <c r="U36" s="1" t="s">
        <v>255</v>
      </c>
      <c r="V36" s="1" t="s">
        <v>414</v>
      </c>
      <c r="W36" s="70">
        <f>IF(Monitoring_new!W36="","",IF(Monitoring_new!W36=Monitoring_new!$H36,Monitoring_new!$R36,IF(Monitoring_new!W36=Monitoring_new!$J36,Monitoring_new!$S36,IF(Monitoring_new!W36=Monitoring_new!$L36,Monitoring_new!$T36,IF(Monitoring_new!W36=Monitoring_new!$N36,Monitoring_new!$U36,IF(Monitoring_new!W36=Monitoring_new!$P36,Monitoring_new!$V36,"ERROR"))))))</f>
        <v>0</v>
      </c>
      <c r="X36" s="45"/>
      <c r="Y36" s="70">
        <f>IF(Monitoring_new!Y36="","",IF(Monitoring_new!Y36=Monitoring_new!$H36,Monitoring_new!$R36,IF(Monitoring_new!Y36=Monitoring_new!$J36,Monitoring_new!$S36,IF(Monitoring_new!Y36=Monitoring_new!$L36,Monitoring_new!$T36,IF(Monitoring_new!Y36=Monitoring_new!$N36,Monitoring_new!$U36,IF(Monitoring_new!Y36=Monitoring_new!$P36,Monitoring_new!$V36,"ERROR"))))))</f>
        <v>0</v>
      </c>
      <c r="Z36" s="140"/>
      <c r="AA36" s="70">
        <f>IF(Monitoring_new!AA36="","",IF(Monitoring_new!AA36=Monitoring_new!$H36,Monitoring_new!$R36,IF(Monitoring_new!AA36=Monitoring_new!$J36,Monitoring_new!$S36,IF(Monitoring_new!AA36=Monitoring_new!$L36,Monitoring_new!$T36,IF(Monitoring_new!AA36=Monitoring_new!$N36,Monitoring_new!$U36,IF(Monitoring_new!AA36=Monitoring_new!$P36,Monitoring_new!$V36,"ERROR"))))))</f>
        <v>0</v>
      </c>
      <c r="AB36" s="68"/>
      <c r="AC36" s="70">
        <f>IF(Monitoring_new!AC36="","",IF(Monitoring_new!AC36=Monitoring_new!$H36,Monitoring_new!$R36,IF(Monitoring_new!AC36=Monitoring_new!$J36,Monitoring_new!$S36,IF(Monitoring_new!AC36=Monitoring_new!$L36,Monitoring_new!$T36,IF(Monitoring_new!AC36=Monitoring_new!$N36,Monitoring_new!$U36,IF(Monitoring_new!AC36=Monitoring_new!$P36,Monitoring_new!$V36,"ERROR"))))))</f>
        <v>2</v>
      </c>
      <c r="AD36" s="88"/>
      <c r="AE36" s="70">
        <f>IF(Monitoring_new!AE36="","",IF(Monitoring_new!AE36=Monitoring_new!$H36,Monitoring_new!$R36,IF(Monitoring_new!AE36=Monitoring_new!$J36,Monitoring_new!$S36,IF(Monitoring_new!AE36=Monitoring_new!$L36,Monitoring_new!$T36,IF(Monitoring_new!AE36=Monitoring_new!$N36,Monitoring_new!$U36,IF(Monitoring_new!AE36=Monitoring_new!$P36,Monitoring_new!$V36,"ERROR"))))))</f>
        <v>0</v>
      </c>
      <c r="AF36" s="89"/>
      <c r="AG36" s="70">
        <f>IF(Monitoring_new!AG36="","",IF(Monitoring_new!AG36=Monitoring_new!$H36,Monitoring_new!$R36,IF(Monitoring_new!AG36=Monitoring_new!$J36,Monitoring_new!$S36,IF(Monitoring_new!AG36=Monitoring_new!$L36,Monitoring_new!$T36,IF(Monitoring_new!AG36=Monitoring_new!$N36,Monitoring_new!$U36,IF(Monitoring_new!AG36=Monitoring_new!$P36,Monitoring_new!$V36,"ERROR"))))))</f>
        <v>0</v>
      </c>
      <c r="AH36" s="89"/>
      <c r="AI36" s="70">
        <f>IF(Monitoring_new!AI36="","",IF(Monitoring_new!AI36=Monitoring_new!$H36,Monitoring_new!$R36,IF(Monitoring_new!AI36=Monitoring_new!$J36,Monitoring_new!$S36,IF(Monitoring_new!AI36=Monitoring_new!$L36,Monitoring_new!$T36,IF(Monitoring_new!AI36=Monitoring_new!$N36,Monitoring_new!$U36,IF(Monitoring_new!AI36=Monitoring_new!$P36,Monitoring_new!$V36,"ERROR"))))))</f>
        <v>0</v>
      </c>
      <c r="AJ36" s="104"/>
      <c r="AK36" s="70">
        <f>IF(Monitoring_new!AK36="","",IF(Monitoring_new!AK36=Monitoring_new!$H36,Monitoring_new!$R36,IF(Monitoring_new!AK36=Monitoring_new!$J36,Monitoring_new!$S36,IF(Monitoring_new!AK36=Monitoring_new!$L36,Monitoring_new!$T36,IF(Monitoring_new!AK36=Monitoring_new!$N36,Monitoring_new!$U36,IF(Monitoring_new!AK36=Monitoring_new!$P36,Monitoring_new!$V36,"ERROR"))))))</f>
        <v>0</v>
      </c>
      <c r="AL36" s="89"/>
      <c r="AM36" s="70">
        <f>IF(Monitoring_new!AM36="","",IF(Monitoring_new!AM36=Monitoring_new!$H36,Monitoring_new!$R36,IF(Monitoring_new!AM36=Monitoring_new!$J36,Monitoring_new!$S36,IF(Monitoring_new!AM36=Monitoring_new!$L36,Monitoring_new!$T36,IF(Monitoring_new!AM36=Monitoring_new!$N36,Monitoring_new!$U36,IF(Monitoring_new!AM36=Monitoring_new!$P36,Monitoring_new!$V36,"ERROR"))))))</f>
        <v>2</v>
      </c>
      <c r="AN36" s="89"/>
      <c r="AO36" s="70">
        <f>IF(Monitoring_new!AO36="","",IF(Monitoring_new!AO36=Monitoring_new!$H36,Monitoring_new!$R36,IF(Monitoring_new!AO36=Monitoring_new!$J36,Monitoring_new!$S36,IF(Monitoring_new!AO36=Monitoring_new!$L36,Monitoring_new!$T36,IF(Monitoring_new!AO36=Monitoring_new!$N36,Monitoring_new!$U36,IF(Monitoring_new!AO36=Monitoring_new!$P36,Monitoring_new!$V36,"ERROR"))))))</f>
        <v>0</v>
      </c>
      <c r="AP36" s="88"/>
      <c r="AQ36" s="70">
        <f>IF(Monitoring_new!AQ36="","",IF(Monitoring_new!AQ36=Monitoring_new!$H36,Monitoring_new!$R36,IF(Monitoring_new!AQ36=Monitoring_new!$J36,Monitoring_new!$S36,IF(Monitoring_new!AQ36=Monitoring_new!$L36,Monitoring_new!$T36,IF(Monitoring_new!AQ36=Monitoring_new!$N36,Monitoring_new!$U36,IF(Monitoring_new!AQ36=Monitoring_new!$P36,Monitoring_new!$V36,"ERROR"))))))</f>
        <v>2</v>
      </c>
      <c r="AR36" s="88"/>
      <c r="AS36" s="70">
        <f>IF(Monitoring_new!AS36="","",IF(Monitoring_new!AS36=Monitoring_new!$H36,Monitoring_new!$R36,IF(Monitoring_new!AS36=Monitoring_new!$J36,Monitoring_new!$S36,IF(Monitoring_new!AS36=Monitoring_new!$L36,Monitoring_new!$T36,IF(Monitoring_new!AS36=Monitoring_new!$N36,Monitoring_new!$U36,IF(Monitoring_new!AS36=Monitoring_new!$P36,Monitoring_new!$V36,"ERROR"))))))</f>
        <v>0</v>
      </c>
      <c r="AT36" s="88"/>
      <c r="AU36" s="70">
        <f>IF(Monitoring_new!AU36="","",IF(Monitoring_new!AU36=Monitoring_new!$H36,Monitoring_new!$R36,IF(Monitoring_new!AU36=Monitoring_new!$J36,Monitoring_new!$S36,IF(Monitoring_new!AU36=Monitoring_new!$L36,Monitoring_new!$T36,IF(Monitoring_new!AU36=Monitoring_new!$N36,Monitoring_new!$U36,IF(Monitoring_new!AU36=Monitoring_new!$P36,Monitoring_new!$V36,"ERROR"))))))</f>
        <v>0</v>
      </c>
      <c r="AV36" s="89"/>
      <c r="AW36" s="70">
        <f>IF(Monitoring_new!AW36="","",IF(Monitoring_new!AW36=Monitoring_new!$H36,Monitoring_new!$R36,IF(Monitoring_new!AW36=Monitoring_new!$J36,Monitoring_new!$S36,IF(Monitoring_new!AW36=Monitoring_new!$L36,Monitoring_new!$T36,IF(Monitoring_new!AW36=Monitoring_new!$N36,Monitoring_new!$U36,IF(Monitoring_new!AW36=Monitoring_new!$P36,Monitoring_new!$V36,"ERROR"))))))</f>
        <v>0</v>
      </c>
      <c r="AX36" s="89"/>
      <c r="AY36" s="70">
        <f>IF(Monitoring_new!AY36="","",IF(Monitoring_new!AY36=Monitoring_new!$H36,Monitoring_new!$R36,IF(Monitoring_new!AY36=Monitoring_new!$J36,Monitoring_new!$S36,IF(Monitoring_new!AY36=Monitoring_new!$L36,Monitoring_new!$T36,IF(Monitoring_new!AY36=Monitoring_new!$N36,Monitoring_new!$U36,IF(Monitoring_new!AY36=Monitoring_new!$P36,Monitoring_new!$V36,"ERROR"))))))</f>
        <v>0</v>
      </c>
      <c r="AZ36" s="89"/>
      <c r="BA36" s="70">
        <f>IF(Monitoring_new!BA36="","",IF(Monitoring_new!BA36=Monitoring_new!$H36,Monitoring_new!$R36,IF(Monitoring_new!BA36=Monitoring_new!$J36,Monitoring_new!$S36,IF(Monitoring_new!BA36=Monitoring_new!$L36,Monitoring_new!$T36,IF(Monitoring_new!BA36=Monitoring_new!$N36,Monitoring_new!$U36,IF(Monitoring_new!BA36=Monitoring_new!$P36,Monitoring_new!$V36,"ERROR"))))))</f>
        <v>0</v>
      </c>
      <c r="BB36" s="89"/>
      <c r="BC36" s="70">
        <f>IF(Monitoring_new!BC36="","",IF(Monitoring_new!BC36=Monitoring_new!$H36,Monitoring_new!$R36,IF(Monitoring_new!BC36=Monitoring_new!$J36,Monitoring_new!$S36,IF(Monitoring_new!BC36=Monitoring_new!$L36,Monitoring_new!$T36,IF(Monitoring_new!BC36=Monitoring_new!$N36,Monitoring_new!$U36,IF(Monitoring_new!BC36=Monitoring_new!$P36,Monitoring_new!$V36,"ERROR"))))))</f>
        <v>0</v>
      </c>
      <c r="BD36" s="88"/>
      <c r="BE36" s="70">
        <f>IF(Monitoring_new!BE36="","",IF(Monitoring_new!BE36=Monitoring_new!$H36,Monitoring_new!$R36,IF(Monitoring_new!BE36=Monitoring_new!$J36,Monitoring_new!$S36,IF(Monitoring_new!BE36=Monitoring_new!$L36,Monitoring_new!$T36,IF(Monitoring_new!BE36=Monitoring_new!$N36,Monitoring_new!$U36,IF(Monitoring_new!BE36=Monitoring_new!$P36,Monitoring_new!$V36,"ERROR"))))))</f>
        <v>0</v>
      </c>
      <c r="BF36" s="88"/>
      <c r="BG36" s="70">
        <f>IF(Monitoring_new!BG36="","",IF(Monitoring_new!BG36=Monitoring_new!$H36,Monitoring_new!$R36,IF(Monitoring_new!BG36=Monitoring_new!$J36,Monitoring_new!$S36,IF(Monitoring_new!BG36=Monitoring_new!$L36,Monitoring_new!$T36,IF(Monitoring_new!BG36=Monitoring_new!$N36,Monitoring_new!$U36,IF(Monitoring_new!BG36=Monitoring_new!$P36,Monitoring_new!$V36,"ERROR"))))))</f>
        <v>0</v>
      </c>
      <c r="BH36" s="141"/>
      <c r="BI36" s="70">
        <f>IF(Monitoring_new!BI36="","",IF(Monitoring_new!BI36=Monitoring_new!$H36,Monitoring_new!$R36,IF(Monitoring_new!BI36=Monitoring_new!$J36,Monitoring_new!$S36,IF(Monitoring_new!BI36=Monitoring_new!$L36,Monitoring_new!$T36,IF(Monitoring_new!BI36=Monitoring_new!$N36,Monitoring_new!$U36,IF(Monitoring_new!BI36=Monitoring_new!$P36,Monitoring_new!$V36,"ERROR"))))))</f>
        <v>0</v>
      </c>
      <c r="BJ36" s="88"/>
      <c r="BK36" s="70">
        <f>IF(Monitoring_new!BK36="","",IF(Monitoring_new!BK36=Monitoring_new!$H36,Monitoring_new!$R36,IF(Monitoring_new!BK36=Monitoring_new!$J36,Monitoring_new!$S36,IF(Monitoring_new!BK36=Monitoring_new!$L36,Monitoring_new!$T36,IF(Monitoring_new!BK36=Monitoring_new!$N36,Monitoring_new!$U36,IF(Monitoring_new!BK36=Monitoring_new!$P36,Monitoring_new!$V36,"ERROR"))))))</f>
        <v>0</v>
      </c>
      <c r="BL36" s="89"/>
      <c r="BM36" s="70">
        <f>IF(Monitoring_new!BM36="","",IF(Monitoring_new!BM36=Monitoring_new!$H36,Monitoring_new!$R36,IF(Monitoring_new!BM36=Monitoring_new!$J36,Monitoring_new!$S36,IF(Monitoring_new!BM36=Monitoring_new!$L36,Monitoring_new!$T36,IF(Monitoring_new!BM36=Monitoring_new!$N36,Monitoring_new!$U36,IF(Monitoring_new!BM36=Monitoring_new!$P36,Monitoring_new!$V36,"ERROR"))))))</f>
        <v>2</v>
      </c>
      <c r="BN36" s="89"/>
      <c r="BO36" s="70">
        <f>IF(Monitoring_new!BO36="","",IF(Monitoring_new!BO36=Monitoring_new!$H36,Monitoring_new!$R36,IF(Monitoring_new!BO36=Monitoring_new!$J36,Monitoring_new!$S36,IF(Monitoring_new!BO36=Monitoring_new!$L36,Monitoring_new!$T36,IF(Monitoring_new!BO36=Monitoring_new!$N36,Monitoring_new!$U36,IF(Monitoring_new!BO36=Monitoring_new!$P36,Monitoring_new!$V36,"ERROR"))))))</f>
        <v>2</v>
      </c>
      <c r="BP36" s="104"/>
      <c r="BQ36" s="70">
        <f>IF(Monitoring_new!BQ36="","",IF(Monitoring_new!BQ36=Monitoring_new!$H36,Monitoring_new!$R36,IF(Monitoring_new!BQ36=Monitoring_new!$J36,Monitoring_new!$S36,IF(Monitoring_new!BQ36=Monitoring_new!$L36,Monitoring_new!$T36,IF(Monitoring_new!BQ36=Monitoring_new!$N36,Monitoring_new!$U36,IF(Monitoring_new!BQ36=Monitoring_new!$P36,Monitoring_new!$V36,"ERROR"))))))</f>
        <v>0</v>
      </c>
      <c r="BR36" s="88"/>
      <c r="BS36" s="70">
        <f>IF(Monitoring_new!BS36="","",IF(Monitoring_new!BS36=Monitoring_new!$H36,Monitoring_new!$R36,IF(Monitoring_new!BS36=Monitoring_new!$J36,Monitoring_new!$S36,IF(Monitoring_new!BS36=Monitoring_new!$L36,Monitoring_new!$T36,IF(Monitoring_new!BS36=Monitoring_new!$N36,Monitoring_new!$U36,IF(Monitoring_new!BS36=Monitoring_new!$P36,Monitoring_new!$V36,"ERROR"))))))</f>
        <v>0</v>
      </c>
      <c r="BT36" s="104"/>
      <c r="BU36" s="70">
        <f>IF(Monitoring_new!BU36="","",IF(Monitoring_new!BU36=Monitoring_new!$H36,Monitoring_new!$R36,IF(Monitoring_new!BU36=Monitoring_new!$J36,Monitoring_new!$S36,IF(Monitoring_new!BU36=Monitoring_new!$L36,Monitoring_new!$T36,IF(Monitoring_new!BU36=Monitoring_new!$N36,Monitoring_new!$U36,IF(Monitoring_new!BU36=Monitoring_new!$P36,Monitoring_new!$V36,"ERROR"))))))</f>
        <v>0</v>
      </c>
      <c r="BV36" s="89"/>
      <c r="BW36" s="70">
        <f>IF(Monitoring_new!BW36="","",IF(Monitoring_new!BW36=Monitoring_new!$H36,Monitoring_new!$R36,IF(Monitoring_new!BW36=Monitoring_new!$J36,Monitoring_new!$S36,IF(Monitoring_new!BW36=Monitoring_new!$L36,Monitoring_new!$T36,IF(Monitoring_new!BW36=Monitoring_new!$N36,Monitoring_new!$U36,IF(Monitoring_new!BW36=Monitoring_new!$P36,Monitoring_new!$V36,"ERROR"))))))</f>
        <v>0</v>
      </c>
      <c r="BX36" s="89"/>
      <c r="BY36" s="70">
        <f>IF(Monitoring_new!BY36="","",IF(Monitoring_new!BY36=Monitoring_new!$H36,Monitoring_new!$R36,IF(Monitoring_new!BY36=Monitoring_new!$J36,Monitoring_new!$S36,IF(Monitoring_new!BY36=Monitoring_new!$L36,Monitoring_new!$T36,IF(Monitoring_new!BY36=Monitoring_new!$N36,Monitoring_new!$U36,IF(Monitoring_new!BY36=Monitoring_new!$P36,Monitoring_new!$V36,"ERROR"))))))</f>
        <v>0</v>
      </c>
      <c r="BZ36" s="89"/>
      <c r="CA36" s="70">
        <f>IF(Monitoring_new!CA36="","",IF(Monitoring_new!CA36=Monitoring_new!$H36,Monitoring_new!$R36,IF(Monitoring_new!CA36=Monitoring_new!$J36,Monitoring_new!$S36,IF(Monitoring_new!CA36=Monitoring_new!$L36,Monitoring_new!$T36,IF(Monitoring_new!CA36=Monitoring_new!$N36,Monitoring_new!$U36,IF(Monitoring_new!CA36=Monitoring_new!$P36,Monitoring_new!$V36,"ERROR"))))))</f>
        <v>0</v>
      </c>
      <c r="CB36" s="88"/>
      <c r="CC36" s="70">
        <f>IF(Monitoring_new!CC36="","",IF(Monitoring_new!CC36=Monitoring_new!$H36,Monitoring_new!$R36,IF(Monitoring_new!CC36=Monitoring_new!$J36,Monitoring_new!$S36,IF(Monitoring_new!CC36=Monitoring_new!$L36,Monitoring_new!$T36,IF(Monitoring_new!CC36=Monitoring_new!$N36,Monitoring_new!$U36,IF(Monitoring_new!CC36=Monitoring_new!$P36,Monitoring_new!$V36,"ERROR"))))))</f>
        <v>0</v>
      </c>
      <c r="CD36" s="45"/>
      <c r="CE36" s="70">
        <f>IF(Monitoring_new!CE36="","",IF(Monitoring_new!CE36=Monitoring_new!$H36,Monitoring_new!$R36,IF(Monitoring_new!CE36=Monitoring_new!$J36,Monitoring_new!$S36,IF(Monitoring_new!CE36=Monitoring_new!$L36,Monitoring_new!$T36,IF(Monitoring_new!CE36=Monitoring_new!$N36,Monitoring_new!$U36,IF(Monitoring_new!CE36=Monitoring_new!$P36,Monitoring_new!$V36,"ERROR"))))))</f>
        <v>0</v>
      </c>
      <c r="CF36" s="115"/>
      <c r="CG36" s="70">
        <f>IF(Monitoring_new!CG36="","",IF(Monitoring_new!CG36=Monitoring_new!$H36,Monitoring_new!$R36,IF(Monitoring_new!CG36=Monitoring_new!$J36,Monitoring_new!$S36,IF(Monitoring_new!CG36=Monitoring_new!$L36,Monitoring_new!$T36,IF(Monitoring_new!CG36=Monitoring_new!$N36,Monitoring_new!$U36,IF(Monitoring_new!CG36=Monitoring_new!$P36,Monitoring_new!$V36,"ERROR"))))))</f>
        <v>0</v>
      </c>
      <c r="CH36" s="88"/>
      <c r="CI36" s="70">
        <f>IF(Monitoring_new!CI36="","",IF(Monitoring_new!CI36=Monitoring_new!$H36,Monitoring_new!$R36,IF(Monitoring_new!CI36=Monitoring_new!$J36,Monitoring_new!$S36,IF(Monitoring_new!CI36=Monitoring_new!$L36,Monitoring_new!$T36,IF(Monitoring_new!CI36=Monitoring_new!$N36,Monitoring_new!$U36,IF(Monitoring_new!CI36=Monitoring_new!$P36,Monitoring_new!$V36,"ERROR"))))))</f>
        <v>0</v>
      </c>
      <c r="CJ36" s="88"/>
      <c r="CK36" s="70">
        <f>IF(Monitoring_new!CK36="","",IF(Monitoring_new!CK36=Monitoring_new!$H36,Monitoring_new!$R36,IF(Monitoring_new!CK36=Monitoring_new!$J36,Monitoring_new!$S36,IF(Monitoring_new!CK36=Monitoring_new!$L36,Monitoring_new!$T36,IF(Monitoring_new!CK36=Monitoring_new!$N36,Monitoring_new!$U36,IF(Monitoring_new!CK36=Monitoring_new!$P36,Monitoring_new!$V36,"ERROR"))))))</f>
        <v>0</v>
      </c>
      <c r="CL36" s="88"/>
      <c r="CM36" s="70">
        <f>IF(Monitoring_new!CM36="","",IF(Monitoring_new!CM36=Monitoring_new!$H36,Monitoring_new!$R36,IF(Monitoring_new!CM36=Monitoring_new!$J36,Monitoring_new!$S36,IF(Monitoring_new!CM36=Monitoring_new!$L36,Monitoring_new!$T36,IF(Monitoring_new!CM36=Monitoring_new!$N36,Monitoring_new!$U36,IF(Monitoring_new!CM36=Monitoring_new!$P36,Monitoring_new!$V36,"ERROR"))))))</f>
        <v>0</v>
      </c>
      <c r="CN36" s="89"/>
      <c r="CO36" s="70">
        <f>IF(Monitoring_new!CO36="","",IF(Monitoring_new!CO36=Monitoring_new!$H36,Monitoring_new!$R36,IF(Monitoring_new!CO36=Monitoring_new!$J36,Monitoring_new!$S36,IF(Monitoring_new!CO36=Monitoring_new!$L36,Monitoring_new!$T36,IF(Monitoring_new!CO36=Monitoring_new!$N36,Monitoring_new!$U36,IF(Monitoring_new!CO36=Monitoring_new!$P36,Monitoring_new!$V36,"ERROR"))))))</f>
        <v>0</v>
      </c>
      <c r="CP36" s="88"/>
      <c r="CQ36" s="70">
        <f>IF(Monitoring_new!CQ36="","",IF(Monitoring_new!CQ36=Monitoring_new!$H36,Monitoring_new!$R36,IF(Monitoring_new!CQ36=Monitoring_new!$J36,Monitoring_new!$S36,IF(Monitoring_new!CQ36=Monitoring_new!$L36,Monitoring_new!$T36,IF(Monitoring_new!CQ36=Monitoring_new!$N36,Monitoring_new!$U36,IF(Monitoring_new!CQ36=Monitoring_new!$P36,Monitoring_new!$V36,"ERROR"))))))</f>
        <v>0</v>
      </c>
      <c r="CR36" s="88"/>
      <c r="CS36" s="70">
        <f>IF(Monitoring_new!CS36="","",IF(Monitoring_new!CS36=Monitoring_new!$H36,Monitoring_new!$R36,IF(Monitoring_new!CS36=Monitoring_new!$J36,Monitoring_new!$S36,IF(Monitoring_new!CS36=Monitoring_new!$L36,Monitoring_new!$T36,IF(Monitoring_new!CS36=Monitoring_new!$N36,Monitoring_new!$U36,IF(Monitoring_new!CS36=Monitoring_new!$P36,Monitoring_new!$V36,"ERROR"))))))</f>
        <v>0</v>
      </c>
      <c r="CT36" s="88"/>
      <c r="CU36" s="70">
        <f>IF(Monitoring_new!CU36="","",IF(Monitoring_new!CU36=Monitoring_new!$H36,Monitoring_new!$R36,IF(Monitoring_new!CU36=Monitoring_new!$J36,Monitoring_new!$S36,IF(Monitoring_new!CU36=Monitoring_new!$L36,Monitoring_new!$T36,IF(Monitoring_new!CU36=Monitoring_new!$N36,Monitoring_new!$U36,IF(Monitoring_new!CU36=Monitoring_new!$P36,Monitoring_new!$V36,"ERROR"))))))</f>
        <v>0</v>
      </c>
      <c r="CV36" s="88"/>
      <c r="CW36" s="70">
        <f>IF(Monitoring_new!CW36="","",IF(Monitoring_new!CW36=Monitoring_new!$H36,Monitoring_new!$R36,IF(Monitoring_new!CW36=Monitoring_new!$J36,Monitoring_new!$S36,IF(Monitoring_new!CW36=Monitoring_new!$L36,Monitoring_new!$T36,IF(Monitoring_new!CW36=Monitoring_new!$N36,Monitoring_new!$U36,IF(Monitoring_new!CW36=Monitoring_new!$P36,Monitoring_new!$V36,"ERROR"))))))</f>
        <v>0</v>
      </c>
      <c r="CX36" s="88"/>
      <c r="CY36" s="70">
        <f>IF(Monitoring_new!CY36="","",IF(Monitoring_new!CY36=Monitoring_new!$H36,Monitoring_new!$R36,IF(Monitoring_new!CY36=Monitoring_new!$J36,Monitoring_new!$S36,IF(Monitoring_new!CY36=Monitoring_new!$L36,Monitoring_new!$T36,IF(Monitoring_new!CY36=Monitoring_new!$N36,Monitoring_new!$U36,IF(Monitoring_new!CY36=Monitoring_new!$P36,Monitoring_new!$V36,"ERROR"))))))</f>
        <v>0</v>
      </c>
      <c r="CZ36" s="88"/>
      <c r="DA36" s="70">
        <f>IF(Monitoring_new!DA36="","",IF(Monitoring_new!DA36=Monitoring_new!$H36,Monitoring_new!$R36,IF(Monitoring_new!DA36=Monitoring_new!$J36,Monitoring_new!$S36,IF(Monitoring_new!DA36=Monitoring_new!$L36,Monitoring_new!$T36,IF(Monitoring_new!DA36=Monitoring_new!$N36,Monitoring_new!$U36,IF(Monitoring_new!DA36=Monitoring_new!$P36,Monitoring_new!$V36,"ERROR"))))))</f>
        <v>0</v>
      </c>
      <c r="DB36" s="88"/>
      <c r="DC36" s="70">
        <f>IF(Monitoring_new!DC36="","",IF(Monitoring_new!DC36=Monitoring_new!$H36,Monitoring_new!$R36,IF(Monitoring_new!DC36=Monitoring_new!$J36,Monitoring_new!$S36,IF(Monitoring_new!DC36=Monitoring_new!$L36,Monitoring_new!$T36,IF(Monitoring_new!DC36=Monitoring_new!$N36,Monitoring_new!$U36,IF(Monitoring_new!DC36=Monitoring_new!$P36,Monitoring_new!$V36,"ERROR"))))))</f>
        <v>0</v>
      </c>
      <c r="DD36" s="88"/>
      <c r="DE36" s="70">
        <f>IF(Monitoring_new!DE36="","",IF(Monitoring_new!DE36=Monitoring_new!$H36,Monitoring_new!$R36,IF(Monitoring_new!DE36=Monitoring_new!$J36,Monitoring_new!$S36,IF(Monitoring_new!DE36=Monitoring_new!$L36,Monitoring_new!$T36,IF(Monitoring_new!DE36=Monitoring_new!$N36,Monitoring_new!$U36,IF(Monitoring_new!DE36=Monitoring_new!$P36,Monitoring_new!$V36,"ERROR"))))))</f>
        <v>0</v>
      </c>
      <c r="DF36" s="88"/>
      <c r="DG36" s="70">
        <f>IF(Monitoring_new!DG36="","",IF(Monitoring_new!DG36=Monitoring_new!$H36,Monitoring_new!$R36,IF(Monitoring_new!DG36=Monitoring_new!$J36,Monitoring_new!$S36,IF(Monitoring_new!DG36=Monitoring_new!$L36,Monitoring_new!$T36,IF(Monitoring_new!DG36=Monitoring_new!$N36,Monitoring_new!$U36,IF(Monitoring_new!DG36=Monitoring_new!$P36,Monitoring_new!$V36,"ERROR"))))))</f>
        <v>0</v>
      </c>
      <c r="DH36" s="88"/>
      <c r="DI36" s="70">
        <f>IF(Monitoring_new!DI36="","",IF(Monitoring_new!DI36=Monitoring_new!$H36,Monitoring_new!$R36,IF(Monitoring_new!DI36=Monitoring_new!$J36,Monitoring_new!$S36,IF(Monitoring_new!DI36=Monitoring_new!$L36,Monitoring_new!$T36,IF(Monitoring_new!DI36=Monitoring_new!$N36,Monitoring_new!$U36,IF(Monitoring_new!DI36=Monitoring_new!$P36,Monitoring_new!$V36,"ERROR"))))))</f>
        <v>0</v>
      </c>
      <c r="DJ36" s="88"/>
      <c r="DK36" s="70">
        <f>IF(Monitoring_new!DK36="","",IF(Monitoring_new!DK36=Monitoring_new!$H36,Monitoring_new!$R36,IF(Monitoring_new!DK36=Monitoring_new!$J36,Monitoring_new!$S36,IF(Monitoring_new!DK36=Monitoring_new!$L36,Monitoring_new!$T36,IF(Monitoring_new!DK36=Monitoring_new!$N36,Monitoring_new!$U36,IF(Monitoring_new!DK36=Monitoring_new!$P36,Monitoring_new!$V36,"ERROR"))))))</f>
        <v>0</v>
      </c>
      <c r="DL36" s="88"/>
      <c r="DM36" s="70">
        <f>IF(Monitoring_new!DM36="","",IF(Monitoring_new!DM36=Monitoring_new!$H36,Monitoring_new!$R36,IF(Monitoring_new!DM36=Monitoring_new!$J36,Monitoring_new!$S36,IF(Monitoring_new!DM36=Monitoring_new!$L36,Monitoring_new!$T36,IF(Monitoring_new!DM36=Monitoring_new!$N36,Monitoring_new!$U36,IF(Monitoring_new!DM36=Monitoring_new!$P36,Monitoring_new!$V36,"ERROR"))))))</f>
        <v>0</v>
      </c>
      <c r="DN36" s="88"/>
      <c r="DO36" s="70">
        <f>IF(Monitoring_new!DO36="","",IF(Monitoring_new!DO36=Monitoring_new!$H36,Monitoring_new!$R36,IF(Monitoring_new!DO36=Monitoring_new!$J36,Monitoring_new!$S36,IF(Monitoring_new!DO36=Monitoring_new!$L36,Monitoring_new!$T36,IF(Monitoring_new!DO36=Monitoring_new!$N36,Monitoring_new!$U36,IF(Monitoring_new!DO36=Monitoring_new!$P36,Monitoring_new!$V36,"ERROR"))))))</f>
        <v>0</v>
      </c>
      <c r="DP36" s="88"/>
      <c r="DQ36" s="70">
        <f>IF(Monitoring_new!DQ36="","",IF(Monitoring_new!DQ36=Monitoring_new!$H36,Monitoring_new!$R36,IF(Monitoring_new!DQ36=Monitoring_new!$J36,Monitoring_new!$S36,IF(Monitoring_new!DQ36=Monitoring_new!$L36,Monitoring_new!$T36,IF(Monitoring_new!DQ36=Monitoring_new!$N36,Monitoring_new!$U36,IF(Monitoring_new!DQ36=Monitoring_new!$P36,Monitoring_new!$V36,"ERROR"))))))</f>
        <v>0</v>
      </c>
      <c r="DR36" s="88"/>
      <c r="DS36" s="70">
        <f>IF(Monitoring_new!DS36="","",IF(Monitoring_new!DS36=Monitoring_new!$H36,Monitoring_new!$R36,IF(Monitoring_new!DS36=Monitoring_new!$J36,Monitoring_new!$S36,IF(Monitoring_new!DS36=Monitoring_new!$L36,Monitoring_new!$T36,IF(Monitoring_new!DS36=Monitoring_new!$N36,Monitoring_new!$U36,IF(Monitoring_new!DS36=Monitoring_new!$P36,Monitoring_new!$V36,"ERROR"))))))</f>
        <v>0</v>
      </c>
      <c r="DT36" s="88"/>
      <c r="DU36" s="70">
        <f>IF(Monitoring_new!DU36="","",IF(Monitoring_new!DU36=Monitoring_new!$H36,Monitoring_new!$R36,IF(Monitoring_new!DU36=Monitoring_new!$J36,Monitoring_new!$S36,IF(Monitoring_new!DU36=Monitoring_new!$L36,Monitoring_new!$T36,IF(Monitoring_new!DU36=Monitoring_new!$N36,Monitoring_new!$U36,IF(Monitoring_new!DU36=Monitoring_new!$P36,Monitoring_new!$V36,"ERROR"))))))</f>
        <v>0</v>
      </c>
      <c r="DV36" s="88"/>
      <c r="DW36" s="70">
        <f>IF(Monitoring_new!DW36="","",IF(Monitoring_new!DW36=Monitoring_new!$H36,Monitoring_new!$R36,IF(Monitoring_new!DW36=Monitoring_new!$J36,Monitoring_new!$S36,IF(Monitoring_new!DW36=Monitoring_new!$L36,Monitoring_new!$T36,IF(Monitoring_new!DW36=Monitoring_new!$N36,Monitoring_new!$U36,IF(Monitoring_new!DW36=Monitoring_new!$P36,Monitoring_new!$V36,"ERROR"))))))</f>
        <v>0</v>
      </c>
      <c r="DX36" s="88"/>
      <c r="DY36" s="70">
        <f>IF(Monitoring_new!DY36="","",IF(Monitoring_new!DY36=Monitoring_new!$H36,Monitoring_new!$R36,IF(Monitoring_new!DY36=Monitoring_new!$J36,Monitoring_new!$S36,IF(Monitoring_new!DY36=Monitoring_new!$L36,Monitoring_new!$T36,IF(Monitoring_new!DY36=Monitoring_new!$N36,Monitoring_new!$U36,IF(Monitoring_new!DY36=Monitoring_new!$P36,Monitoring_new!$V36,"ERROR"))))))</f>
        <v>0</v>
      </c>
      <c r="DZ36" s="88"/>
      <c r="EA36" s="70">
        <f>IF(Monitoring_new!EA36="","",IF(Monitoring_new!EA36=Monitoring_new!$H36,Monitoring_new!$R36,IF(Monitoring_new!EA36=Monitoring_new!$J36,Monitoring_new!$S36,IF(Monitoring_new!EA36=Monitoring_new!$L36,Monitoring_new!$T36,IF(Monitoring_new!EA36=Monitoring_new!$N36,Monitoring_new!$U36,IF(Monitoring_new!EA36=Monitoring_new!$P36,Monitoring_new!$V36,"ERROR"))))))</f>
        <v>0</v>
      </c>
      <c r="EB36" s="88"/>
      <c r="EC36" s="70">
        <f>IF(Monitoring_new!EC36="","",IF(Monitoring_new!EC36=Monitoring_new!$H36,Monitoring_new!$R36,IF(Monitoring_new!EC36=Monitoring_new!$J36,Monitoring_new!$S36,IF(Monitoring_new!EC36=Monitoring_new!$L36,Monitoring_new!$T36,IF(Monitoring_new!EC36=Monitoring_new!$N36,Monitoring_new!$U36,IF(Monitoring_new!EC36=Monitoring_new!$P36,Monitoring_new!$V36,"ERROR"))))))</f>
        <v>0</v>
      </c>
      <c r="ED36" s="88"/>
      <c r="EE36" s="70">
        <f>IF(Monitoring_new!EE36="","",IF(Monitoring_new!EE36=Monitoring_new!$H36,Monitoring_new!$R36,IF(Monitoring_new!EE36=Monitoring_new!$J36,Monitoring_new!$S36,IF(Monitoring_new!EE36=Monitoring_new!$L36,Monitoring_new!$T36,IF(Monitoring_new!EE36=Monitoring_new!$N36,Monitoring_new!$U36,IF(Monitoring_new!EE36=Monitoring_new!$P36,Monitoring_new!$V36,"ERROR"))))))</f>
        <v>0</v>
      </c>
      <c r="EF36" s="88"/>
      <c r="EG36" s="70">
        <f>IF(Monitoring_new!EG36="","",IF(Monitoring_new!EG36=Monitoring_new!$H36,Monitoring_new!$R36,IF(Monitoring_new!EG36=Monitoring_new!$J36,Monitoring_new!$S36,IF(Monitoring_new!EG36=Monitoring_new!$L36,Monitoring_new!$T36,IF(Monitoring_new!EG36=Monitoring_new!$N36,Monitoring_new!$U36,IF(Monitoring_new!EG36=Monitoring_new!$P36,Monitoring_new!$V36,"ERROR"))))))</f>
        <v>2</v>
      </c>
      <c r="EH36" s="88"/>
      <c r="EI36" s="70">
        <f>IF(Monitoring_new!EI36="","",IF(Monitoring_new!EI36=Monitoring_new!$H36,Monitoring_new!$R36,IF(Monitoring_new!EI36=Monitoring_new!$J36,Monitoring_new!$S36,IF(Monitoring_new!EI36=Monitoring_new!$L36,Monitoring_new!$T36,IF(Monitoring_new!EI36=Monitoring_new!$N36,Monitoring_new!$U36,IF(Monitoring_new!EI36=Monitoring_new!$P36,Monitoring_new!$V36,"ERROR"))))))</f>
        <v>0</v>
      </c>
      <c r="EJ36" s="88"/>
      <c r="EK36" s="70">
        <f>IF(Monitoring_new!EK36="","",IF(Monitoring_new!EK36=Monitoring_new!$H36,Monitoring_new!$R36,IF(Monitoring_new!EK36=Monitoring_new!$J36,Monitoring_new!$S36,IF(Monitoring_new!EK36=Monitoring_new!$L36,Monitoring_new!$T36,IF(Monitoring_new!EK36=Monitoring_new!$N36,Monitoring_new!$U36,IF(Monitoring_new!EK36=Monitoring_new!$P36,Monitoring_new!$V36,"ERROR"))))))</f>
        <v>0</v>
      </c>
      <c r="EL36" s="88"/>
      <c r="EM36" s="70">
        <f>IF(Monitoring_new!EM36="","",IF(Monitoring_new!EM36=Monitoring_new!$H36,Monitoring_new!$R36,IF(Monitoring_new!EM36=Monitoring_new!$J36,Monitoring_new!$S36,IF(Monitoring_new!EM36=Monitoring_new!$L36,Monitoring_new!$T36,IF(Monitoring_new!EM36=Monitoring_new!$N36,Monitoring_new!$U36,IF(Monitoring_new!EM36=Monitoring_new!$P36,Monitoring_new!$V36,"ERROR"))))))</f>
        <v>0</v>
      </c>
      <c r="EN36" s="88"/>
      <c r="EO36" s="70">
        <f>IF(Monitoring_new!EO36="","",IF(Monitoring_new!EO36=Monitoring_new!$H36,Monitoring_new!$R36,IF(Monitoring_new!EO36=Monitoring_new!$J36,Monitoring_new!$S36,IF(Monitoring_new!EO36=Monitoring_new!$L36,Monitoring_new!$T36,IF(Monitoring_new!EO36=Monitoring_new!$N36,Monitoring_new!$U36,IF(Monitoring_new!EO36=Monitoring_new!$P36,Monitoring_new!$V36,"ERROR"))))))</f>
        <v>0</v>
      </c>
      <c r="EP36" s="88"/>
      <c r="EQ36" s="70">
        <f>IF(Monitoring_new!EQ36="","",IF(Monitoring_new!EQ36=Monitoring_new!$H36,Monitoring_new!$R36,IF(Monitoring_new!EQ36=Monitoring_new!$J36,Monitoring_new!$S36,IF(Monitoring_new!EQ36=Monitoring_new!$L36,Monitoring_new!$T36,IF(Monitoring_new!EQ36=Monitoring_new!$N36,Monitoring_new!$U36,IF(Monitoring_new!EQ36=Monitoring_new!$P36,Monitoring_new!$V36,"ERROR"))))))</f>
        <v>0</v>
      </c>
      <c r="ER36" s="88"/>
      <c r="ES36" s="70">
        <f>IF(Monitoring_new!ES36="","",IF(Monitoring_new!ES36=Monitoring_new!$H36,Monitoring_new!$R36,IF(Monitoring_new!ES36=Monitoring_new!$J36,Monitoring_new!$S36,IF(Monitoring_new!ES36=Monitoring_new!$L36,Monitoring_new!$T36,IF(Monitoring_new!ES36=Monitoring_new!$N36,Monitoring_new!$U36,IF(Monitoring_new!ES36=Monitoring_new!$P36,Monitoring_new!$V36,"ERROR"))))))</f>
        <v>0</v>
      </c>
      <c r="ET36" s="88"/>
      <c r="EU36" s="70">
        <f>IF(Monitoring_new!EU36="","",IF(Monitoring_new!EU36=Monitoring_new!$H36,Monitoring_new!$R36,IF(Monitoring_new!EU36=Monitoring_new!$J36,Monitoring_new!$S36,IF(Monitoring_new!EU36=Monitoring_new!$L36,Monitoring_new!$T36,IF(Monitoring_new!EU36=Monitoring_new!$N36,Monitoring_new!$U36,IF(Monitoring_new!EU36=Monitoring_new!$P36,Monitoring_new!$V36,"ERROR"))))))</f>
        <v>0</v>
      </c>
      <c r="EV36" s="88"/>
      <c r="EW36" s="70">
        <f>IF(Monitoring_new!EW36="","",IF(Monitoring_new!EW36=Monitoring_new!$H36,Monitoring_new!$R36,IF(Monitoring_new!EW36=Monitoring_new!$J36,Monitoring_new!$S36,IF(Monitoring_new!EW36=Monitoring_new!$L36,Monitoring_new!$T36,IF(Monitoring_new!EW36=Monitoring_new!$N36,Monitoring_new!$U36,IF(Monitoring_new!EW36=Monitoring_new!$P36,Monitoring_new!$V36,"ERROR"))))))</f>
        <v>0</v>
      </c>
      <c r="EX36" s="88"/>
      <c r="EY36" s="70">
        <f>IF(Monitoring_new!EY36="","",IF(Monitoring_new!EY36=Monitoring_new!$H36,Monitoring_new!$R36,IF(Monitoring_new!EY36=Monitoring_new!$J36,Monitoring_new!$S36,IF(Monitoring_new!EY36=Monitoring_new!$L36,Monitoring_new!$T36,IF(Monitoring_new!EY36=Monitoring_new!$N36,Monitoring_new!$U36,IF(Monitoring_new!EY36=Monitoring_new!$P36,Monitoring_new!$V36,"ERROR"))))))</f>
        <v>2</v>
      </c>
      <c r="EZ36" s="88"/>
      <c r="FA36" s="88"/>
      <c r="FB36" s="70" t="str">
        <f>IF(Monitoring_new!FB36="","",IF(Monitoring_new!FB36=Monitoring_new!$H36,Monitoring_new!$R36,IF(Monitoring_new!FB36=Monitoring_new!$J36,Monitoring_new!$S36,IF(Monitoring_new!FB36=Monitoring_new!$L36,Monitoring_new!$T36,IF(Monitoring_new!FB36=Monitoring_new!$N36,Monitoring_new!$U36,IF(Monitoring_new!FB36=Monitoring_new!$P36,Monitoring_new!$V36,"ERROR"))))))</f>
        <v/>
      </c>
      <c r="FC36" s="88"/>
      <c r="FD36" s="70" t="str">
        <f>IF(Monitoring_new!FD36="","",IF(Monitoring_new!FD36=Monitoring_new!$H36,Monitoring_new!$R36,IF(Monitoring_new!FD36=Monitoring_new!$J36,Monitoring_new!$S36,IF(Monitoring_new!FD36=Monitoring_new!$L36,Monitoring_new!$T36,IF(Monitoring_new!FD36=Monitoring_new!$N36,Monitoring_new!$U36,IF(Monitoring_new!FD36=Monitoring_new!$P36,Monitoring_new!$V36,"ERROR"))))))</f>
        <v/>
      </c>
      <c r="FE36" s="88"/>
      <c r="FF36" s="70" t="str">
        <f>IF(Monitoring_new!FF36="","",IF(Monitoring_new!FF36=Monitoring_new!$H36,Monitoring_new!$R36,IF(Monitoring_new!FF36=Monitoring_new!$J36,Monitoring_new!$S36,IF(Monitoring_new!FF36=Monitoring_new!$L36,Monitoring_new!$T36,IF(Monitoring_new!FF36=Monitoring_new!$N36,Monitoring_new!$U36,IF(Monitoring_new!FF36=Monitoring_new!$P36,Monitoring_new!$V36,"ERROR"))))))</f>
        <v/>
      </c>
      <c r="FG36" s="88"/>
    </row>
    <row r="37" spans="1:163" ht="50.1" customHeight="1" x14ac:dyDescent="0.35">
      <c r="A37" s="13" t="s">
        <v>61</v>
      </c>
      <c r="B37" s="8" t="s">
        <v>93</v>
      </c>
      <c r="C37" s="162" t="str">
        <f>VLOOKUP(A37,Quest_eng_2018!A:C,3,FALSE)</f>
        <v>Has the enterprise developed and published an Ethics Code for its employees?</v>
      </c>
      <c r="D37" s="162" t="s">
        <v>322</v>
      </c>
      <c r="E37" s="1" t="s">
        <v>164</v>
      </c>
      <c r="F37" s="1" t="s">
        <v>165</v>
      </c>
      <c r="G37" s="9">
        <v>2</v>
      </c>
      <c r="H37" s="1" t="s">
        <v>21</v>
      </c>
      <c r="I37" s="1" t="s">
        <v>22</v>
      </c>
      <c r="J37" s="1" t="s">
        <v>23</v>
      </c>
      <c r="K37" s="1" t="s">
        <v>24</v>
      </c>
      <c r="L37" s="1" t="s">
        <v>25</v>
      </c>
      <c r="M37" s="1" t="s">
        <v>26</v>
      </c>
      <c r="N37" s="1" t="s">
        <v>255</v>
      </c>
      <c r="O37" s="1" t="s">
        <v>255</v>
      </c>
      <c r="P37" s="1" t="s">
        <v>414</v>
      </c>
      <c r="Q37" s="1" t="s">
        <v>414</v>
      </c>
      <c r="R37" s="9">
        <v>2</v>
      </c>
      <c r="S37" s="1">
        <v>0</v>
      </c>
      <c r="T37" s="9">
        <f t="shared" si="0"/>
        <v>1</v>
      </c>
      <c r="U37" s="1" t="s">
        <v>255</v>
      </c>
      <c r="V37" s="1" t="s">
        <v>414</v>
      </c>
      <c r="W37" s="70">
        <f>IF(Monitoring_new!W37="","",IF(Monitoring_new!W37=Monitoring_new!$H37,Monitoring_new!$R37,IF(Monitoring_new!W37=Monitoring_new!$J37,Monitoring_new!$S37,IF(Monitoring_new!W37=Monitoring_new!$L37,Monitoring_new!$T37,IF(Monitoring_new!W37=Monitoring_new!$N37,Monitoring_new!$U37,IF(Monitoring_new!W37=Monitoring_new!$P37,Monitoring_new!$V37,"ERROR"))))))</f>
        <v>0</v>
      </c>
      <c r="X37" s="142"/>
      <c r="Y37" s="70">
        <f>IF(Monitoring_new!Y37="","",IF(Monitoring_new!Y37=Monitoring_new!$H37,Monitoring_new!$R37,IF(Monitoring_new!Y37=Monitoring_new!$J37,Monitoring_new!$S37,IF(Monitoring_new!Y37=Monitoring_new!$L37,Monitoring_new!$T37,IF(Monitoring_new!Y37=Monitoring_new!$N37,Monitoring_new!$U37,IF(Monitoring_new!Y37=Monitoring_new!$P37,Monitoring_new!$V37,"ERROR"))))))</f>
        <v>0</v>
      </c>
      <c r="Z37" s="47"/>
      <c r="AA37" s="70">
        <f>IF(Monitoring_new!AA37="","",IF(Monitoring_new!AA37=Monitoring_new!$H37,Monitoring_new!$R37,IF(Monitoring_new!AA37=Monitoring_new!$J37,Monitoring_new!$S37,IF(Monitoring_new!AA37=Monitoring_new!$L37,Monitoring_new!$T37,IF(Monitoring_new!AA37=Monitoring_new!$N37,Monitoring_new!$U37,IF(Monitoring_new!AA37=Monitoring_new!$P37,Monitoring_new!$V37,"ERROR"))))))</f>
        <v>0</v>
      </c>
      <c r="AB37" s="68"/>
      <c r="AC37" s="70">
        <f>IF(Monitoring_new!AC37="","",IF(Monitoring_new!AC37=Monitoring_new!$H37,Monitoring_new!$R37,IF(Monitoring_new!AC37=Monitoring_new!$J37,Monitoring_new!$S37,IF(Monitoring_new!AC37=Monitoring_new!$L37,Monitoring_new!$T37,IF(Monitoring_new!AC37=Monitoring_new!$N37,Monitoring_new!$U37,IF(Monitoring_new!AC37=Monitoring_new!$P37,Monitoring_new!$V37,"ERROR"))))))</f>
        <v>0</v>
      </c>
      <c r="AD37" s="89"/>
      <c r="AE37" s="70">
        <f>IF(Monitoring_new!AE37="","",IF(Monitoring_new!AE37=Monitoring_new!$H37,Monitoring_new!$R37,IF(Monitoring_new!AE37=Monitoring_new!$J37,Monitoring_new!$S37,IF(Monitoring_new!AE37=Monitoring_new!$L37,Monitoring_new!$T37,IF(Monitoring_new!AE37=Monitoring_new!$N37,Monitoring_new!$U37,IF(Monitoring_new!AE37=Monitoring_new!$P37,Monitoring_new!$V37,"ERROR"))))))</f>
        <v>0</v>
      </c>
      <c r="AF37" s="88"/>
      <c r="AG37" s="70">
        <f>IF(Monitoring_new!AG37="","",IF(Monitoring_new!AG37=Monitoring_new!$H37,Monitoring_new!$R37,IF(Monitoring_new!AG37=Monitoring_new!$J37,Monitoring_new!$S37,IF(Monitoring_new!AG37=Monitoring_new!$L37,Monitoring_new!$T37,IF(Monitoring_new!AG37=Monitoring_new!$N37,Monitoring_new!$U37,IF(Monitoring_new!AG37=Monitoring_new!$P37,Monitoring_new!$V37,"ERROR"))))))</f>
        <v>0</v>
      </c>
      <c r="AH37" s="89"/>
      <c r="AI37" s="70">
        <f>IF(Monitoring_new!AI37="","",IF(Monitoring_new!AI37=Monitoring_new!$H37,Monitoring_new!$R37,IF(Monitoring_new!AI37=Monitoring_new!$J37,Monitoring_new!$S37,IF(Monitoring_new!AI37=Monitoring_new!$L37,Monitoring_new!$T37,IF(Monitoring_new!AI37=Monitoring_new!$N37,Monitoring_new!$U37,IF(Monitoring_new!AI37=Monitoring_new!$P37,Monitoring_new!$V37,"ERROR"))))))</f>
        <v>0</v>
      </c>
      <c r="AJ37" s="104"/>
      <c r="AK37" s="70">
        <f>IF(Monitoring_new!AK37="","",IF(Monitoring_new!AK37=Monitoring_new!$H37,Monitoring_new!$R37,IF(Monitoring_new!AK37=Monitoring_new!$J37,Monitoring_new!$S37,IF(Monitoring_new!AK37=Monitoring_new!$L37,Monitoring_new!$T37,IF(Monitoring_new!AK37=Monitoring_new!$N37,Monitoring_new!$U37,IF(Monitoring_new!AK37=Monitoring_new!$P37,Monitoring_new!$V37,"ERROR"))))))</f>
        <v>2</v>
      </c>
      <c r="AL37" s="89"/>
      <c r="AM37" s="70">
        <f>IF(Monitoring_new!AM37="","",IF(Monitoring_new!AM37=Monitoring_new!$H37,Monitoring_new!$R37,IF(Monitoring_new!AM37=Monitoring_new!$J37,Monitoring_new!$S37,IF(Monitoring_new!AM37=Monitoring_new!$L37,Monitoring_new!$T37,IF(Monitoring_new!AM37=Monitoring_new!$N37,Monitoring_new!$U37,IF(Monitoring_new!AM37=Monitoring_new!$P37,Monitoring_new!$V37,"ERROR"))))))</f>
        <v>2</v>
      </c>
      <c r="AN37" s="89"/>
      <c r="AO37" s="70">
        <f>IF(Monitoring_new!AO37="","",IF(Monitoring_new!AO37=Monitoring_new!$H37,Monitoring_new!$R37,IF(Monitoring_new!AO37=Monitoring_new!$J37,Monitoring_new!$S37,IF(Monitoring_new!AO37=Monitoring_new!$L37,Monitoring_new!$T37,IF(Monitoring_new!AO37=Monitoring_new!$N37,Monitoring_new!$U37,IF(Monitoring_new!AO37=Monitoring_new!$P37,Monitoring_new!$V37,"ERROR"))))))</f>
        <v>2</v>
      </c>
      <c r="AP37" s="88"/>
      <c r="AQ37" s="70">
        <f>IF(Monitoring_new!AQ37="","",IF(Monitoring_new!AQ37=Monitoring_new!$H37,Monitoring_new!$R37,IF(Monitoring_new!AQ37=Monitoring_new!$J37,Monitoring_new!$S37,IF(Monitoring_new!AQ37=Monitoring_new!$L37,Monitoring_new!$T37,IF(Monitoring_new!AQ37=Monitoring_new!$N37,Monitoring_new!$U37,IF(Monitoring_new!AQ37=Monitoring_new!$P37,Monitoring_new!$V37,"ERROR"))))))</f>
        <v>1</v>
      </c>
      <c r="AR37" s="88"/>
      <c r="AS37" s="70">
        <f>IF(Monitoring_new!AS37="","",IF(Monitoring_new!AS37=Monitoring_new!$H37,Monitoring_new!$R37,IF(Monitoring_new!AS37=Monitoring_new!$J37,Monitoring_new!$S37,IF(Monitoring_new!AS37=Monitoring_new!$L37,Monitoring_new!$T37,IF(Monitoring_new!AS37=Monitoring_new!$N37,Monitoring_new!$U37,IF(Monitoring_new!AS37=Monitoring_new!$P37,Monitoring_new!$V37,"ERROR"))))))</f>
        <v>0</v>
      </c>
      <c r="AT37" s="88"/>
      <c r="AU37" s="70">
        <f>IF(Monitoring_new!AU37="","",IF(Monitoring_new!AU37=Monitoring_new!$H37,Monitoring_new!$R37,IF(Monitoring_new!AU37=Monitoring_new!$J37,Monitoring_new!$S37,IF(Monitoring_new!AU37=Monitoring_new!$L37,Monitoring_new!$T37,IF(Monitoring_new!AU37=Monitoring_new!$N37,Monitoring_new!$U37,IF(Monitoring_new!AU37=Monitoring_new!$P37,Monitoring_new!$V37,"ERROR"))))))</f>
        <v>0</v>
      </c>
      <c r="AV37" s="88"/>
      <c r="AW37" s="70">
        <f>IF(Monitoring_new!AW37="","",IF(Monitoring_new!AW37=Monitoring_new!$H37,Monitoring_new!$R37,IF(Monitoring_new!AW37=Monitoring_new!$J37,Monitoring_new!$S37,IF(Monitoring_new!AW37=Monitoring_new!$L37,Monitoring_new!$T37,IF(Monitoring_new!AW37=Monitoring_new!$N37,Monitoring_new!$U37,IF(Monitoring_new!AW37=Monitoring_new!$P37,Monitoring_new!$V37,"ERROR"))))))</f>
        <v>2</v>
      </c>
      <c r="AX37" s="88"/>
      <c r="AY37" s="70">
        <f>IF(Monitoring_new!AY37="","",IF(Monitoring_new!AY37=Monitoring_new!$H37,Monitoring_new!$R37,IF(Monitoring_new!AY37=Monitoring_new!$J37,Monitoring_new!$S37,IF(Monitoring_new!AY37=Monitoring_new!$L37,Monitoring_new!$T37,IF(Monitoring_new!AY37=Monitoring_new!$N37,Monitoring_new!$U37,IF(Monitoring_new!AY37=Monitoring_new!$P37,Monitoring_new!$V37,"ERROR"))))))</f>
        <v>0</v>
      </c>
      <c r="AZ37" s="88"/>
      <c r="BA37" s="70">
        <f>IF(Monitoring_new!BA37="","",IF(Monitoring_new!BA37=Monitoring_new!$H37,Monitoring_new!$R37,IF(Monitoring_new!BA37=Monitoring_new!$J37,Monitoring_new!$S37,IF(Monitoring_new!BA37=Monitoring_new!$L37,Monitoring_new!$T37,IF(Monitoring_new!BA37=Monitoring_new!$N37,Monitoring_new!$U37,IF(Monitoring_new!BA37=Monitoring_new!$P37,Monitoring_new!$V37,"ERROR"))))))</f>
        <v>0</v>
      </c>
      <c r="BB37" s="88"/>
      <c r="BC37" s="70">
        <f>IF(Monitoring_new!BC37="","",IF(Monitoring_new!BC37=Monitoring_new!$H37,Monitoring_new!$R37,IF(Monitoring_new!BC37=Monitoring_new!$J37,Monitoring_new!$S37,IF(Monitoring_new!BC37=Monitoring_new!$L37,Monitoring_new!$T37,IF(Monitoring_new!BC37=Monitoring_new!$N37,Monitoring_new!$U37,IF(Monitoring_new!BC37=Monitoring_new!$P37,Monitoring_new!$V37,"ERROR"))))))</f>
        <v>0</v>
      </c>
      <c r="BD37" s="89"/>
      <c r="BE37" s="70">
        <f>IF(Monitoring_new!BE37="","",IF(Monitoring_new!BE37=Monitoring_new!$H37,Monitoring_new!$R37,IF(Monitoring_new!BE37=Monitoring_new!$J37,Monitoring_new!$S37,IF(Monitoring_new!BE37=Monitoring_new!$L37,Monitoring_new!$T37,IF(Monitoring_new!BE37=Monitoring_new!$N37,Monitoring_new!$U37,IF(Monitoring_new!BE37=Monitoring_new!$P37,Monitoring_new!$V37,"ERROR"))))))</f>
        <v>0</v>
      </c>
      <c r="BF37" s="88"/>
      <c r="BG37" s="70">
        <f>IF(Monitoring_new!BG37="","",IF(Monitoring_new!BG37=Monitoring_new!$H37,Monitoring_new!$R37,IF(Monitoring_new!BG37=Monitoring_new!$J37,Monitoring_new!$S37,IF(Monitoring_new!BG37=Monitoring_new!$L37,Monitoring_new!$T37,IF(Monitoring_new!BG37=Monitoring_new!$N37,Monitoring_new!$U37,IF(Monitoring_new!BG37=Monitoring_new!$P37,Monitoring_new!$V37,"ERROR"))))))</f>
        <v>0</v>
      </c>
      <c r="BH37" s="104"/>
      <c r="BI37" s="70">
        <f>IF(Monitoring_new!BI37="","",IF(Monitoring_new!BI37=Monitoring_new!$H37,Monitoring_new!$R37,IF(Monitoring_new!BI37=Monitoring_new!$J37,Monitoring_new!$S37,IF(Monitoring_new!BI37=Monitoring_new!$L37,Monitoring_new!$T37,IF(Monitoring_new!BI37=Monitoring_new!$N37,Monitoring_new!$U37,IF(Monitoring_new!BI37=Monitoring_new!$P37,Monitoring_new!$V37,"ERROR"))))))</f>
        <v>0</v>
      </c>
      <c r="BJ37" s="89"/>
      <c r="BK37" s="70">
        <f>IF(Monitoring_new!BK37="","",IF(Monitoring_new!BK37=Monitoring_new!$H37,Monitoring_new!$R37,IF(Monitoring_new!BK37=Monitoring_new!$J37,Monitoring_new!$S37,IF(Monitoring_new!BK37=Monitoring_new!$L37,Monitoring_new!$T37,IF(Monitoring_new!BK37=Monitoring_new!$N37,Monitoring_new!$U37,IF(Monitoring_new!BK37=Monitoring_new!$P37,Monitoring_new!$V37,"ERROR"))))))</f>
        <v>0</v>
      </c>
      <c r="BL37" s="89"/>
      <c r="BM37" s="70">
        <f>IF(Monitoring_new!BM37="","",IF(Monitoring_new!BM37=Monitoring_new!$H37,Monitoring_new!$R37,IF(Monitoring_new!BM37=Monitoring_new!$J37,Monitoring_new!$S37,IF(Monitoring_new!BM37=Monitoring_new!$L37,Monitoring_new!$T37,IF(Monitoring_new!BM37=Monitoring_new!$N37,Monitoring_new!$U37,IF(Monitoring_new!BM37=Monitoring_new!$P37,Monitoring_new!$V37,"ERROR"))))))</f>
        <v>2</v>
      </c>
      <c r="BN37" s="88"/>
      <c r="BO37" s="70">
        <f>IF(Monitoring_new!BO37="","",IF(Monitoring_new!BO37=Monitoring_new!$H37,Monitoring_new!$R37,IF(Monitoring_new!BO37=Monitoring_new!$J37,Monitoring_new!$S37,IF(Monitoring_new!BO37=Monitoring_new!$L37,Monitoring_new!$T37,IF(Monitoring_new!BO37=Monitoring_new!$N37,Monitoring_new!$U37,IF(Monitoring_new!BO37=Monitoring_new!$P37,Monitoring_new!$V37,"ERROR"))))))</f>
        <v>0</v>
      </c>
      <c r="BP37" s="104"/>
      <c r="BQ37" s="70">
        <f>IF(Monitoring_new!BQ37="","",IF(Monitoring_new!BQ37=Monitoring_new!$H37,Monitoring_new!$R37,IF(Monitoring_new!BQ37=Monitoring_new!$J37,Monitoring_new!$S37,IF(Monitoring_new!BQ37=Monitoring_new!$L37,Monitoring_new!$T37,IF(Monitoring_new!BQ37=Monitoring_new!$N37,Monitoring_new!$U37,IF(Monitoring_new!BQ37=Monitoring_new!$P37,Monitoring_new!$V37,"ERROR"))))))</f>
        <v>2</v>
      </c>
      <c r="BR37" s="88"/>
      <c r="BS37" s="70">
        <f>IF(Monitoring_new!BS37="","",IF(Monitoring_new!BS37=Monitoring_new!$H37,Monitoring_new!$R37,IF(Monitoring_new!BS37=Monitoring_new!$J37,Monitoring_new!$S37,IF(Monitoring_new!BS37=Monitoring_new!$L37,Monitoring_new!$T37,IF(Monitoring_new!BS37=Monitoring_new!$N37,Monitoring_new!$U37,IF(Monitoring_new!BS37=Monitoring_new!$P37,Monitoring_new!$V37,"ERROR"))))))</f>
        <v>0</v>
      </c>
      <c r="BT37" s="104"/>
      <c r="BU37" s="70">
        <f>IF(Monitoring_new!BU37="","",IF(Monitoring_new!BU37=Monitoring_new!$H37,Monitoring_new!$R37,IF(Monitoring_new!BU37=Monitoring_new!$J37,Monitoring_new!$S37,IF(Monitoring_new!BU37=Monitoring_new!$L37,Monitoring_new!$T37,IF(Monitoring_new!BU37=Monitoring_new!$N37,Monitoring_new!$U37,IF(Monitoring_new!BU37=Monitoring_new!$P37,Monitoring_new!$V37,"ERROR"))))))</f>
        <v>0</v>
      </c>
      <c r="BV37" s="88"/>
      <c r="BW37" s="70">
        <f>IF(Monitoring_new!BW37="","",IF(Monitoring_new!BW37=Monitoring_new!$H37,Monitoring_new!$R37,IF(Monitoring_new!BW37=Monitoring_new!$J37,Monitoring_new!$S37,IF(Monitoring_new!BW37=Monitoring_new!$L37,Monitoring_new!$T37,IF(Monitoring_new!BW37=Monitoring_new!$N37,Monitoring_new!$U37,IF(Monitoring_new!BW37=Monitoring_new!$P37,Monitoring_new!$V37,"ERROR"))))))</f>
        <v>0</v>
      </c>
      <c r="BX37" s="89"/>
      <c r="BY37" s="70">
        <f>IF(Monitoring_new!BY37="","",IF(Monitoring_new!BY37=Monitoring_new!$H37,Monitoring_new!$R37,IF(Monitoring_new!BY37=Monitoring_new!$J37,Monitoring_new!$S37,IF(Monitoring_new!BY37=Monitoring_new!$L37,Monitoring_new!$T37,IF(Monitoring_new!BY37=Monitoring_new!$N37,Monitoring_new!$U37,IF(Monitoring_new!BY37=Monitoring_new!$P37,Monitoring_new!$V37,"ERROR"))))))</f>
        <v>0</v>
      </c>
      <c r="BZ37" s="89"/>
      <c r="CA37" s="70">
        <f>IF(Monitoring_new!CA37="","",IF(Monitoring_new!CA37=Monitoring_new!$H37,Monitoring_new!$R37,IF(Monitoring_new!CA37=Monitoring_new!$J37,Monitoring_new!$S37,IF(Monitoring_new!CA37=Monitoring_new!$L37,Monitoring_new!$T37,IF(Monitoring_new!CA37=Monitoring_new!$N37,Monitoring_new!$U37,IF(Monitoring_new!CA37=Monitoring_new!$P37,Monitoring_new!$V37,"ERROR"))))))</f>
        <v>0</v>
      </c>
      <c r="CB37" s="88"/>
      <c r="CC37" s="70">
        <f>IF(Monitoring_new!CC37="","",IF(Monitoring_new!CC37=Monitoring_new!$H37,Monitoring_new!$R37,IF(Monitoring_new!CC37=Monitoring_new!$J37,Monitoring_new!$S37,IF(Monitoring_new!CC37=Monitoring_new!$L37,Monitoring_new!$T37,IF(Monitoring_new!CC37=Monitoring_new!$N37,Monitoring_new!$U37,IF(Monitoring_new!CC37=Monitoring_new!$P37,Monitoring_new!$V37,"ERROR"))))))</f>
        <v>0</v>
      </c>
      <c r="CD37" s="45"/>
      <c r="CE37" s="70">
        <f>IF(Monitoring_new!CE37="","",IF(Monitoring_new!CE37=Monitoring_new!$H37,Monitoring_new!$R37,IF(Monitoring_new!CE37=Monitoring_new!$J37,Monitoring_new!$S37,IF(Monitoring_new!CE37=Monitoring_new!$L37,Monitoring_new!$T37,IF(Monitoring_new!CE37=Monitoring_new!$N37,Monitoring_new!$U37,IF(Monitoring_new!CE37=Monitoring_new!$P37,Monitoring_new!$V37,"ERROR"))))))</f>
        <v>2</v>
      </c>
      <c r="CF37" s="115"/>
      <c r="CG37" s="70">
        <f>IF(Monitoring_new!CG37="","",IF(Monitoring_new!CG37=Monitoring_new!$H37,Monitoring_new!$R37,IF(Monitoring_new!CG37=Monitoring_new!$J37,Monitoring_new!$S37,IF(Monitoring_new!CG37=Monitoring_new!$L37,Monitoring_new!$T37,IF(Monitoring_new!CG37=Monitoring_new!$N37,Monitoring_new!$U37,IF(Monitoring_new!CG37=Monitoring_new!$P37,Monitoring_new!$V37,"ERROR"))))))</f>
        <v>0</v>
      </c>
      <c r="CH37" s="88"/>
      <c r="CI37" s="70">
        <f>IF(Monitoring_new!CI37="","",IF(Monitoring_new!CI37=Monitoring_new!$H37,Monitoring_new!$R37,IF(Monitoring_new!CI37=Monitoring_new!$J37,Monitoring_new!$S37,IF(Monitoring_new!CI37=Monitoring_new!$L37,Monitoring_new!$T37,IF(Monitoring_new!CI37=Monitoring_new!$N37,Monitoring_new!$U37,IF(Monitoring_new!CI37=Monitoring_new!$P37,Monitoring_new!$V37,"ERROR"))))))</f>
        <v>0</v>
      </c>
      <c r="CJ37" s="89"/>
      <c r="CK37" s="70">
        <f>IF(Monitoring_new!CK37="","",IF(Monitoring_new!CK37=Monitoring_new!$H37,Monitoring_new!$R37,IF(Monitoring_new!CK37=Monitoring_new!$J37,Monitoring_new!$S37,IF(Monitoring_new!CK37=Monitoring_new!$L37,Monitoring_new!$T37,IF(Monitoring_new!CK37=Monitoring_new!$N37,Monitoring_new!$U37,IF(Monitoring_new!CK37=Monitoring_new!$P37,Monitoring_new!$V37,"ERROR"))))))</f>
        <v>0</v>
      </c>
      <c r="CL37" s="88"/>
      <c r="CM37" s="70">
        <f>IF(Monitoring_new!CM37="","",IF(Monitoring_new!CM37=Monitoring_new!$H37,Monitoring_new!$R37,IF(Monitoring_new!CM37=Monitoring_new!$J37,Monitoring_new!$S37,IF(Monitoring_new!CM37=Monitoring_new!$L37,Monitoring_new!$T37,IF(Monitoring_new!CM37=Monitoring_new!$N37,Monitoring_new!$U37,IF(Monitoring_new!CM37=Monitoring_new!$P37,Monitoring_new!$V37,"ERROR"))))))</f>
        <v>0</v>
      </c>
      <c r="CN37" s="89"/>
      <c r="CO37" s="70">
        <f>IF(Monitoring_new!CO37="","",IF(Monitoring_new!CO37=Monitoring_new!$H37,Monitoring_new!$R37,IF(Monitoring_new!CO37=Monitoring_new!$J37,Monitoring_new!$S37,IF(Monitoring_new!CO37=Monitoring_new!$L37,Monitoring_new!$T37,IF(Monitoring_new!CO37=Monitoring_new!$N37,Monitoring_new!$U37,IF(Monitoring_new!CO37=Monitoring_new!$P37,Monitoring_new!$V37,"ERROR"))))))</f>
        <v>2</v>
      </c>
      <c r="CP37" s="88"/>
      <c r="CQ37" s="70">
        <f>IF(Monitoring_new!CQ37="","",IF(Monitoring_new!CQ37=Monitoring_new!$H37,Monitoring_new!$R37,IF(Monitoring_new!CQ37=Monitoring_new!$J37,Monitoring_new!$S37,IF(Monitoring_new!CQ37=Monitoring_new!$L37,Monitoring_new!$T37,IF(Monitoring_new!CQ37=Monitoring_new!$N37,Monitoring_new!$U37,IF(Monitoring_new!CQ37=Monitoring_new!$P37,Monitoring_new!$V37,"ERROR"))))))</f>
        <v>0</v>
      </c>
      <c r="CR37" s="89"/>
      <c r="CS37" s="70">
        <f>IF(Monitoring_new!CS37="","",IF(Monitoring_new!CS37=Monitoring_new!$H37,Monitoring_new!$R37,IF(Monitoring_new!CS37=Monitoring_new!$J37,Monitoring_new!$S37,IF(Monitoring_new!CS37=Monitoring_new!$L37,Monitoring_new!$T37,IF(Monitoring_new!CS37=Monitoring_new!$N37,Monitoring_new!$U37,IF(Monitoring_new!CS37=Monitoring_new!$P37,Monitoring_new!$V37,"ERROR"))))))</f>
        <v>2</v>
      </c>
      <c r="CT37" s="89"/>
      <c r="CU37" s="70">
        <f>IF(Monitoring_new!CU37="","",IF(Monitoring_new!CU37=Monitoring_new!$H37,Monitoring_new!$R37,IF(Monitoring_new!CU37=Monitoring_new!$J37,Monitoring_new!$S37,IF(Monitoring_new!CU37=Monitoring_new!$L37,Monitoring_new!$T37,IF(Monitoring_new!CU37=Monitoring_new!$N37,Monitoring_new!$U37,IF(Monitoring_new!CU37=Monitoring_new!$P37,Monitoring_new!$V37,"ERROR"))))))</f>
        <v>0</v>
      </c>
      <c r="CV37" s="89"/>
      <c r="CW37" s="70">
        <f>IF(Monitoring_new!CW37="","",IF(Monitoring_new!CW37=Monitoring_new!$H37,Monitoring_new!$R37,IF(Monitoring_new!CW37=Monitoring_new!$J37,Monitoring_new!$S37,IF(Monitoring_new!CW37=Monitoring_new!$L37,Monitoring_new!$T37,IF(Monitoring_new!CW37=Monitoring_new!$N37,Monitoring_new!$U37,IF(Monitoring_new!CW37=Monitoring_new!$P37,Monitoring_new!$V37,"ERROR"))))))</f>
        <v>0</v>
      </c>
      <c r="CX37" s="88"/>
      <c r="CY37" s="70">
        <f>IF(Monitoring_new!CY37="","",IF(Monitoring_new!CY37=Monitoring_new!$H37,Monitoring_new!$R37,IF(Monitoring_new!CY37=Monitoring_new!$J37,Monitoring_new!$S37,IF(Monitoring_new!CY37=Monitoring_new!$L37,Monitoring_new!$T37,IF(Monitoring_new!CY37=Monitoring_new!$N37,Monitoring_new!$U37,IF(Monitoring_new!CY37=Monitoring_new!$P37,Monitoring_new!$V37,"ERROR"))))))</f>
        <v>0</v>
      </c>
      <c r="CZ37" s="88"/>
      <c r="DA37" s="70">
        <f>IF(Monitoring_new!DA37="","",IF(Monitoring_new!DA37=Monitoring_new!$H37,Monitoring_new!$R37,IF(Monitoring_new!DA37=Monitoring_new!$J37,Monitoring_new!$S37,IF(Monitoring_new!DA37=Monitoring_new!$L37,Monitoring_new!$T37,IF(Monitoring_new!DA37=Monitoring_new!$N37,Monitoring_new!$U37,IF(Monitoring_new!DA37=Monitoring_new!$P37,Monitoring_new!$V37,"ERROR"))))))</f>
        <v>0</v>
      </c>
      <c r="DB37" s="126"/>
      <c r="DC37" s="70">
        <f>IF(Monitoring_new!DC37="","",IF(Monitoring_new!DC37=Monitoring_new!$H37,Monitoring_new!$R37,IF(Monitoring_new!DC37=Monitoring_new!$J37,Monitoring_new!$S37,IF(Monitoring_new!DC37=Monitoring_new!$L37,Monitoring_new!$T37,IF(Monitoring_new!DC37=Monitoring_new!$N37,Monitoring_new!$U37,IF(Monitoring_new!DC37=Monitoring_new!$P37,Monitoring_new!$V37,"ERROR"))))))</f>
        <v>2</v>
      </c>
      <c r="DD37" s="88"/>
      <c r="DE37" s="70">
        <f>IF(Monitoring_new!DE37="","",IF(Monitoring_new!DE37=Monitoring_new!$H37,Monitoring_new!$R37,IF(Monitoring_new!DE37=Monitoring_new!$J37,Monitoring_new!$S37,IF(Monitoring_new!DE37=Monitoring_new!$L37,Monitoring_new!$T37,IF(Monitoring_new!DE37=Monitoring_new!$N37,Monitoring_new!$U37,IF(Monitoring_new!DE37=Monitoring_new!$P37,Monitoring_new!$V37,"ERROR"))))))</f>
        <v>0</v>
      </c>
      <c r="DF37" s="88"/>
      <c r="DG37" s="70">
        <f>IF(Monitoring_new!DG37="","",IF(Monitoring_new!DG37=Monitoring_new!$H37,Monitoring_new!$R37,IF(Monitoring_new!DG37=Monitoring_new!$J37,Monitoring_new!$S37,IF(Monitoring_new!DG37=Monitoring_new!$L37,Monitoring_new!$T37,IF(Monitoring_new!DG37=Monitoring_new!$N37,Monitoring_new!$U37,IF(Monitoring_new!DG37=Monitoring_new!$P37,Monitoring_new!$V37,"ERROR"))))))</f>
        <v>0</v>
      </c>
      <c r="DH37" s="88"/>
      <c r="DI37" s="70">
        <f>IF(Monitoring_new!DI37="","",IF(Monitoring_new!DI37=Monitoring_new!$H37,Monitoring_new!$R37,IF(Monitoring_new!DI37=Monitoring_new!$J37,Monitoring_new!$S37,IF(Monitoring_new!DI37=Monitoring_new!$L37,Monitoring_new!$T37,IF(Monitoring_new!DI37=Monitoring_new!$N37,Monitoring_new!$U37,IF(Monitoring_new!DI37=Monitoring_new!$P37,Monitoring_new!$V37,"ERROR"))))))</f>
        <v>0</v>
      </c>
      <c r="DJ37" s="88"/>
      <c r="DK37" s="70">
        <f>IF(Monitoring_new!DK37="","",IF(Monitoring_new!DK37=Monitoring_new!$H37,Monitoring_new!$R37,IF(Monitoring_new!DK37=Monitoring_new!$J37,Monitoring_new!$S37,IF(Monitoring_new!DK37=Monitoring_new!$L37,Monitoring_new!$T37,IF(Monitoring_new!DK37=Monitoring_new!$N37,Monitoring_new!$U37,IF(Monitoring_new!DK37=Monitoring_new!$P37,Monitoring_new!$V37,"ERROR"))))))</f>
        <v>0</v>
      </c>
      <c r="DL37" s="88"/>
      <c r="DM37" s="70">
        <f>IF(Monitoring_new!DM37="","",IF(Monitoring_new!DM37=Monitoring_new!$H37,Monitoring_new!$R37,IF(Monitoring_new!DM37=Monitoring_new!$J37,Monitoring_new!$S37,IF(Monitoring_new!DM37=Monitoring_new!$L37,Monitoring_new!$T37,IF(Monitoring_new!DM37=Monitoring_new!$N37,Monitoring_new!$U37,IF(Monitoring_new!DM37=Monitoring_new!$P37,Monitoring_new!$V37,"ERROR"))))))</f>
        <v>0</v>
      </c>
      <c r="DN37" s="88"/>
      <c r="DO37" s="70">
        <f>IF(Monitoring_new!DO37="","",IF(Monitoring_new!DO37=Monitoring_new!$H37,Monitoring_new!$R37,IF(Monitoring_new!DO37=Monitoring_new!$J37,Monitoring_new!$S37,IF(Monitoring_new!DO37=Monitoring_new!$L37,Monitoring_new!$T37,IF(Monitoring_new!DO37=Monitoring_new!$N37,Monitoring_new!$U37,IF(Monitoring_new!DO37=Monitoring_new!$P37,Monitoring_new!$V37,"ERROR"))))))</f>
        <v>0</v>
      </c>
      <c r="DP37" s="88"/>
      <c r="DQ37" s="70">
        <f>IF(Monitoring_new!DQ37="","",IF(Monitoring_new!DQ37=Monitoring_new!$H37,Monitoring_new!$R37,IF(Monitoring_new!DQ37=Monitoring_new!$J37,Monitoring_new!$S37,IF(Monitoring_new!DQ37=Monitoring_new!$L37,Monitoring_new!$T37,IF(Monitoring_new!DQ37=Monitoring_new!$N37,Monitoring_new!$U37,IF(Monitoring_new!DQ37=Monitoring_new!$P37,Monitoring_new!$V37,"ERROR"))))))</f>
        <v>0</v>
      </c>
      <c r="DR37" s="88"/>
      <c r="DS37" s="70">
        <f>IF(Monitoring_new!DS37="","",IF(Monitoring_new!DS37=Monitoring_new!$H37,Monitoring_new!$R37,IF(Monitoring_new!DS37=Monitoring_new!$J37,Monitoring_new!$S37,IF(Monitoring_new!DS37=Monitoring_new!$L37,Monitoring_new!$T37,IF(Monitoring_new!DS37=Monitoring_new!$N37,Monitoring_new!$U37,IF(Monitoring_new!DS37=Monitoring_new!$P37,Monitoring_new!$V37,"ERROR"))))))</f>
        <v>0</v>
      </c>
      <c r="DT37" s="88"/>
      <c r="DU37" s="70">
        <f>IF(Monitoring_new!DU37="","",IF(Monitoring_new!DU37=Monitoring_new!$H37,Monitoring_new!$R37,IF(Monitoring_new!DU37=Monitoring_new!$J37,Monitoring_new!$S37,IF(Monitoring_new!DU37=Monitoring_new!$L37,Monitoring_new!$T37,IF(Monitoring_new!DU37=Monitoring_new!$N37,Monitoring_new!$U37,IF(Monitoring_new!DU37=Monitoring_new!$P37,Monitoring_new!$V37,"ERROR"))))))</f>
        <v>0</v>
      </c>
      <c r="DV37" s="88"/>
      <c r="DW37" s="70">
        <f>IF(Monitoring_new!DW37="","",IF(Monitoring_new!DW37=Monitoring_new!$H37,Monitoring_new!$R37,IF(Monitoring_new!DW37=Monitoring_new!$J37,Monitoring_new!$S37,IF(Monitoring_new!DW37=Monitoring_new!$L37,Monitoring_new!$T37,IF(Monitoring_new!DW37=Monitoring_new!$N37,Monitoring_new!$U37,IF(Monitoring_new!DW37=Monitoring_new!$P37,Monitoring_new!$V37,"ERROR"))))))</f>
        <v>0</v>
      </c>
      <c r="DX37" s="88"/>
      <c r="DY37" s="70">
        <f>IF(Monitoring_new!DY37="","",IF(Monitoring_new!DY37=Monitoring_new!$H37,Monitoring_new!$R37,IF(Monitoring_new!DY37=Monitoring_new!$J37,Monitoring_new!$S37,IF(Monitoring_new!DY37=Monitoring_new!$L37,Monitoring_new!$T37,IF(Monitoring_new!DY37=Monitoring_new!$N37,Monitoring_new!$U37,IF(Monitoring_new!DY37=Monitoring_new!$P37,Monitoring_new!$V37,"ERROR"))))))</f>
        <v>0</v>
      </c>
      <c r="DZ37" s="88"/>
      <c r="EA37" s="70">
        <f>IF(Monitoring_new!EA37="","",IF(Monitoring_new!EA37=Monitoring_new!$H37,Monitoring_new!$R37,IF(Monitoring_new!EA37=Monitoring_new!$J37,Monitoring_new!$S37,IF(Monitoring_new!EA37=Monitoring_new!$L37,Monitoring_new!$T37,IF(Monitoring_new!EA37=Monitoring_new!$N37,Monitoring_new!$U37,IF(Monitoring_new!EA37=Monitoring_new!$P37,Monitoring_new!$V37,"ERROR"))))))</f>
        <v>0</v>
      </c>
      <c r="EB37" s="88"/>
      <c r="EC37" s="70">
        <f>IF(Monitoring_new!EC37="","",IF(Monitoring_new!EC37=Monitoring_new!$H37,Monitoring_new!$R37,IF(Monitoring_new!EC37=Monitoring_new!$J37,Monitoring_new!$S37,IF(Monitoring_new!EC37=Monitoring_new!$L37,Monitoring_new!$T37,IF(Monitoring_new!EC37=Monitoring_new!$N37,Monitoring_new!$U37,IF(Monitoring_new!EC37=Monitoring_new!$P37,Monitoring_new!$V37,"ERROR"))))))</f>
        <v>0</v>
      </c>
      <c r="ED37" s="88"/>
      <c r="EE37" s="70">
        <f>IF(Monitoring_new!EE37="","",IF(Monitoring_new!EE37=Monitoring_new!$H37,Monitoring_new!$R37,IF(Monitoring_new!EE37=Monitoring_new!$J37,Monitoring_new!$S37,IF(Monitoring_new!EE37=Monitoring_new!$L37,Monitoring_new!$T37,IF(Monitoring_new!EE37=Monitoring_new!$N37,Monitoring_new!$U37,IF(Monitoring_new!EE37=Monitoring_new!$P37,Monitoring_new!$V37,"ERROR"))))))</f>
        <v>0</v>
      </c>
      <c r="EF37" s="88"/>
      <c r="EG37" s="70">
        <f>IF(Monitoring_new!EG37="","",IF(Monitoring_new!EG37=Monitoring_new!$H37,Monitoring_new!$R37,IF(Monitoring_new!EG37=Monitoring_new!$J37,Monitoring_new!$S37,IF(Monitoring_new!EG37=Monitoring_new!$L37,Monitoring_new!$T37,IF(Monitoring_new!EG37=Monitoring_new!$N37,Monitoring_new!$U37,IF(Monitoring_new!EG37=Monitoring_new!$P37,Monitoring_new!$V37,"ERROR"))))))</f>
        <v>0</v>
      </c>
      <c r="EH37" s="88"/>
      <c r="EI37" s="70">
        <f>IF(Monitoring_new!EI37="","",IF(Monitoring_new!EI37=Monitoring_new!$H37,Monitoring_new!$R37,IF(Monitoring_new!EI37=Monitoring_new!$J37,Monitoring_new!$S37,IF(Monitoring_new!EI37=Monitoring_new!$L37,Monitoring_new!$T37,IF(Monitoring_new!EI37=Monitoring_new!$N37,Monitoring_new!$U37,IF(Monitoring_new!EI37=Monitoring_new!$P37,Monitoring_new!$V37,"ERROR"))))))</f>
        <v>2</v>
      </c>
      <c r="EJ37" s="88"/>
      <c r="EK37" s="70">
        <f>IF(Monitoring_new!EK37="","",IF(Monitoring_new!EK37=Monitoring_new!$H37,Monitoring_new!$R37,IF(Monitoring_new!EK37=Monitoring_new!$J37,Monitoring_new!$S37,IF(Monitoring_new!EK37=Monitoring_new!$L37,Monitoring_new!$T37,IF(Monitoring_new!EK37=Monitoring_new!$N37,Monitoring_new!$U37,IF(Monitoring_new!EK37=Monitoring_new!$P37,Monitoring_new!$V37,"ERROR"))))))</f>
        <v>0</v>
      </c>
      <c r="EL37" s="88"/>
      <c r="EM37" s="70">
        <f>IF(Monitoring_new!EM37="","",IF(Monitoring_new!EM37=Monitoring_new!$H37,Monitoring_new!$R37,IF(Monitoring_new!EM37=Monitoring_new!$J37,Monitoring_new!$S37,IF(Monitoring_new!EM37=Monitoring_new!$L37,Monitoring_new!$T37,IF(Monitoring_new!EM37=Monitoring_new!$N37,Monitoring_new!$U37,IF(Monitoring_new!EM37=Monitoring_new!$P37,Monitoring_new!$V37,"ERROR"))))))</f>
        <v>0</v>
      </c>
      <c r="EN37" s="88"/>
      <c r="EO37" s="70">
        <f>IF(Monitoring_new!EO37="","",IF(Monitoring_new!EO37=Monitoring_new!$H37,Monitoring_new!$R37,IF(Monitoring_new!EO37=Monitoring_new!$J37,Monitoring_new!$S37,IF(Monitoring_new!EO37=Monitoring_new!$L37,Monitoring_new!$T37,IF(Monitoring_new!EO37=Monitoring_new!$N37,Monitoring_new!$U37,IF(Monitoring_new!EO37=Monitoring_new!$P37,Monitoring_new!$V37,"ERROR"))))))</f>
        <v>0</v>
      </c>
      <c r="EP37" s="88"/>
      <c r="EQ37" s="70">
        <f>IF(Monitoring_new!EQ37="","",IF(Monitoring_new!EQ37=Monitoring_new!$H37,Monitoring_new!$R37,IF(Monitoring_new!EQ37=Monitoring_new!$J37,Monitoring_new!$S37,IF(Monitoring_new!EQ37=Monitoring_new!$L37,Monitoring_new!$T37,IF(Monitoring_new!EQ37=Monitoring_new!$N37,Monitoring_new!$U37,IF(Monitoring_new!EQ37=Monitoring_new!$P37,Monitoring_new!$V37,"ERROR"))))))</f>
        <v>0</v>
      </c>
      <c r="ER37" s="88"/>
      <c r="ES37" s="70">
        <f>IF(Monitoring_new!ES37="","",IF(Monitoring_new!ES37=Monitoring_new!$H37,Monitoring_new!$R37,IF(Monitoring_new!ES37=Monitoring_new!$J37,Monitoring_new!$S37,IF(Monitoring_new!ES37=Monitoring_new!$L37,Monitoring_new!$T37,IF(Monitoring_new!ES37=Monitoring_new!$N37,Monitoring_new!$U37,IF(Monitoring_new!ES37=Monitoring_new!$P37,Monitoring_new!$V37,"ERROR"))))))</f>
        <v>0</v>
      </c>
      <c r="ET37" s="88"/>
      <c r="EU37" s="70">
        <f>IF(Monitoring_new!EU37="","",IF(Monitoring_new!EU37=Monitoring_new!$H37,Monitoring_new!$R37,IF(Monitoring_new!EU37=Monitoring_new!$J37,Monitoring_new!$S37,IF(Monitoring_new!EU37=Monitoring_new!$L37,Monitoring_new!$T37,IF(Monitoring_new!EU37=Monitoring_new!$N37,Monitoring_new!$U37,IF(Monitoring_new!EU37=Monitoring_new!$P37,Monitoring_new!$V37,"ERROR"))))))</f>
        <v>0</v>
      </c>
      <c r="EV37" s="88"/>
      <c r="EW37" s="70">
        <f>IF(Monitoring_new!EW37="","",IF(Monitoring_new!EW37=Monitoring_new!$H37,Monitoring_new!$R37,IF(Monitoring_new!EW37=Monitoring_new!$J37,Monitoring_new!$S37,IF(Monitoring_new!EW37=Monitoring_new!$L37,Monitoring_new!$T37,IF(Monitoring_new!EW37=Monitoring_new!$N37,Monitoring_new!$U37,IF(Monitoring_new!EW37=Monitoring_new!$P37,Monitoring_new!$V37,"ERROR"))))))</f>
        <v>0</v>
      </c>
      <c r="EX37" s="88"/>
      <c r="EY37" s="70">
        <f>IF(Monitoring_new!EY37="","",IF(Monitoring_new!EY37=Monitoring_new!$H37,Monitoring_new!$R37,IF(Monitoring_new!EY37=Monitoring_new!$J37,Monitoring_new!$S37,IF(Monitoring_new!EY37=Monitoring_new!$L37,Monitoring_new!$T37,IF(Monitoring_new!EY37=Monitoring_new!$N37,Monitoring_new!$U37,IF(Monitoring_new!EY37=Monitoring_new!$P37,Monitoring_new!$V37,"ERROR"))))))</f>
        <v>0</v>
      </c>
      <c r="EZ37" s="88"/>
      <c r="FA37" s="88"/>
      <c r="FB37" s="70" t="str">
        <f>IF(Monitoring_new!FB37="","",IF(Monitoring_new!FB37=Monitoring_new!$H37,Monitoring_new!$R37,IF(Monitoring_new!FB37=Monitoring_new!$J37,Monitoring_new!$S37,IF(Monitoring_new!FB37=Monitoring_new!$L37,Monitoring_new!$T37,IF(Monitoring_new!FB37=Monitoring_new!$N37,Monitoring_new!$U37,IF(Monitoring_new!FB37=Monitoring_new!$P37,Monitoring_new!$V37,"ERROR"))))))</f>
        <v/>
      </c>
      <c r="FC37" s="88"/>
      <c r="FD37" s="70" t="str">
        <f>IF(Monitoring_new!FD37="","",IF(Monitoring_new!FD37=Monitoring_new!$H37,Monitoring_new!$R37,IF(Monitoring_new!FD37=Monitoring_new!$J37,Monitoring_new!$S37,IF(Monitoring_new!FD37=Monitoring_new!$L37,Monitoring_new!$T37,IF(Monitoring_new!FD37=Monitoring_new!$N37,Monitoring_new!$U37,IF(Monitoring_new!FD37=Monitoring_new!$P37,Monitoring_new!$V37,"ERROR"))))))</f>
        <v/>
      </c>
      <c r="FE37" s="88"/>
      <c r="FF37" s="70" t="str">
        <f>IF(Monitoring_new!FF37="","",IF(Monitoring_new!FF37=Monitoring_new!$H37,Monitoring_new!$R37,IF(Monitoring_new!FF37=Monitoring_new!$J37,Monitoring_new!$S37,IF(Monitoring_new!FF37=Monitoring_new!$L37,Monitoring_new!$T37,IF(Monitoring_new!FF37=Monitoring_new!$N37,Monitoring_new!$U37,IF(Monitoring_new!FF37=Monitoring_new!$P37,Monitoring_new!$V37,"ERROR"))))))</f>
        <v/>
      </c>
      <c r="FG37" s="88"/>
    </row>
    <row r="38" spans="1:163" ht="50.1" customHeight="1" x14ac:dyDescent="0.3">
      <c r="A38" s="13" t="s">
        <v>62</v>
      </c>
      <c r="B38" s="8" t="s">
        <v>94</v>
      </c>
      <c r="C38" s="162" t="str">
        <f>VLOOKUP(A38,Quest_eng_2018!A:C,3,FALSE)</f>
        <v>Has the enterprise developed and implemented a Corporate Governance Code (standards)?</v>
      </c>
      <c r="D38" s="162" t="s">
        <v>322</v>
      </c>
      <c r="E38" s="1" t="s">
        <v>166</v>
      </c>
      <c r="F38" s="1" t="s">
        <v>167</v>
      </c>
      <c r="G38" s="9">
        <v>2</v>
      </c>
      <c r="H38" s="1" t="s">
        <v>21</v>
      </c>
      <c r="I38" s="1" t="s">
        <v>22</v>
      </c>
      <c r="J38" s="1" t="s">
        <v>23</v>
      </c>
      <c r="K38" s="1" t="s">
        <v>24</v>
      </c>
      <c r="L38" s="1" t="s">
        <v>25</v>
      </c>
      <c r="M38" s="1" t="s">
        <v>26</v>
      </c>
      <c r="N38" s="1" t="s">
        <v>255</v>
      </c>
      <c r="O38" s="1" t="s">
        <v>255</v>
      </c>
      <c r="P38" s="1" t="s">
        <v>414</v>
      </c>
      <c r="Q38" s="1" t="s">
        <v>414</v>
      </c>
      <c r="R38" s="9">
        <v>2</v>
      </c>
      <c r="S38" s="1">
        <v>0</v>
      </c>
      <c r="T38" s="9">
        <f t="shared" si="0"/>
        <v>1</v>
      </c>
      <c r="U38" s="1" t="s">
        <v>255</v>
      </c>
      <c r="V38" s="1" t="s">
        <v>414</v>
      </c>
      <c r="W38" s="70">
        <f>IF(Monitoring_new!W38="","",IF(Monitoring_new!W38=Monitoring_new!$H38,Monitoring_new!$R38,IF(Monitoring_new!W38=Monitoring_new!$J38,Monitoring_new!$S38,IF(Monitoring_new!W38=Monitoring_new!$L38,Monitoring_new!$T38,IF(Monitoring_new!W38=Monitoring_new!$N38,Monitoring_new!$U38,IF(Monitoring_new!W38=Monitoring_new!$P38,Monitoring_new!$V38,"ERROR"))))))</f>
        <v>0</v>
      </c>
      <c r="X38" s="47"/>
      <c r="Y38" s="70">
        <f>IF(Monitoring_new!Y38="","",IF(Monitoring_new!Y38=Monitoring_new!$H38,Monitoring_new!$R38,IF(Monitoring_new!Y38=Monitoring_new!$J38,Monitoring_new!$S38,IF(Monitoring_new!Y38=Monitoring_new!$L38,Monitoring_new!$T38,IF(Monitoring_new!Y38=Monitoring_new!$N38,Monitoring_new!$U38,IF(Monitoring_new!Y38=Monitoring_new!$P38,Monitoring_new!$V38,"ERROR"))))))</f>
        <v>2</v>
      </c>
      <c r="Z38" s="104"/>
      <c r="AA38" s="70">
        <f>IF(Monitoring_new!AA38="","",IF(Monitoring_new!AA38=Monitoring_new!$H38,Monitoring_new!$R38,IF(Monitoring_new!AA38=Monitoring_new!$J38,Monitoring_new!$S38,IF(Monitoring_new!AA38=Monitoring_new!$L38,Monitoring_new!$T38,IF(Monitoring_new!AA38=Monitoring_new!$N38,Monitoring_new!$U38,IF(Monitoring_new!AA38=Monitoring_new!$P38,Monitoring_new!$V38,"ERROR"))))))</f>
        <v>0</v>
      </c>
      <c r="AB38" s="68"/>
      <c r="AC38" s="70">
        <f>IF(Monitoring_new!AC38="","",IF(Monitoring_new!AC38=Monitoring_new!$H38,Monitoring_new!$R38,IF(Monitoring_new!AC38=Monitoring_new!$J38,Monitoring_new!$S38,IF(Monitoring_new!AC38=Monitoring_new!$L38,Monitoring_new!$T38,IF(Monitoring_new!AC38=Monitoring_new!$N38,Monitoring_new!$U38,IF(Monitoring_new!AC38=Monitoring_new!$P38,Monitoring_new!$V38,"ERROR"))))))</f>
        <v>0</v>
      </c>
      <c r="AD38" s="89"/>
      <c r="AE38" s="70">
        <f>IF(Monitoring_new!AE38="","",IF(Monitoring_new!AE38=Monitoring_new!$H38,Monitoring_new!$R38,IF(Monitoring_new!AE38=Monitoring_new!$J38,Monitoring_new!$S38,IF(Monitoring_new!AE38=Monitoring_new!$L38,Monitoring_new!$T38,IF(Monitoring_new!AE38=Monitoring_new!$N38,Monitoring_new!$U38,IF(Monitoring_new!AE38=Monitoring_new!$P38,Monitoring_new!$V38,"ERROR"))))))</f>
        <v>0</v>
      </c>
      <c r="AF38" s="88"/>
      <c r="AG38" s="70">
        <f>IF(Monitoring_new!AG38="","",IF(Monitoring_new!AG38=Monitoring_new!$H38,Monitoring_new!$R38,IF(Monitoring_new!AG38=Monitoring_new!$J38,Monitoring_new!$S38,IF(Monitoring_new!AG38=Monitoring_new!$L38,Monitoring_new!$T38,IF(Monitoring_new!AG38=Monitoring_new!$N38,Monitoring_new!$U38,IF(Monitoring_new!AG38=Monitoring_new!$P38,Monitoring_new!$V38,"ERROR"))))))</f>
        <v>0</v>
      </c>
      <c r="AH38" s="88"/>
      <c r="AI38" s="70">
        <f>IF(Monitoring_new!AI38="","",IF(Monitoring_new!AI38=Monitoring_new!$H38,Monitoring_new!$R38,IF(Monitoring_new!AI38=Monitoring_new!$J38,Monitoring_new!$S38,IF(Monitoring_new!AI38=Monitoring_new!$L38,Monitoring_new!$T38,IF(Monitoring_new!AI38=Monitoring_new!$N38,Monitoring_new!$U38,IF(Monitoring_new!AI38=Monitoring_new!$P38,Monitoring_new!$V38,"ERROR"))))))</f>
        <v>0</v>
      </c>
      <c r="AJ38" s="104"/>
      <c r="AK38" s="70">
        <f>IF(Monitoring_new!AK38="","",IF(Monitoring_new!AK38=Monitoring_new!$H38,Monitoring_new!$R38,IF(Monitoring_new!AK38=Monitoring_new!$J38,Monitoring_new!$S38,IF(Monitoring_new!AK38=Monitoring_new!$L38,Monitoring_new!$T38,IF(Monitoring_new!AK38=Monitoring_new!$N38,Monitoring_new!$U38,IF(Monitoring_new!AK38=Monitoring_new!$P38,Monitoring_new!$V38,"ERROR"))))))</f>
        <v>0</v>
      </c>
      <c r="AL38" s="89"/>
      <c r="AM38" s="70">
        <f>IF(Monitoring_new!AM38="","",IF(Monitoring_new!AM38=Monitoring_new!$H38,Monitoring_new!$R38,IF(Monitoring_new!AM38=Monitoring_new!$J38,Monitoring_new!$S38,IF(Monitoring_new!AM38=Monitoring_new!$L38,Monitoring_new!$T38,IF(Monitoring_new!AM38=Monitoring_new!$N38,Monitoring_new!$U38,IF(Monitoring_new!AM38=Monitoring_new!$P38,Monitoring_new!$V38,"ERROR"))))))</f>
        <v>0</v>
      </c>
      <c r="AN38" s="89"/>
      <c r="AO38" s="70">
        <f>IF(Monitoring_new!AO38="","",IF(Monitoring_new!AO38=Monitoring_new!$H38,Monitoring_new!$R38,IF(Monitoring_new!AO38=Monitoring_new!$J38,Monitoring_new!$S38,IF(Monitoring_new!AO38=Monitoring_new!$L38,Monitoring_new!$T38,IF(Monitoring_new!AO38=Monitoring_new!$N38,Monitoring_new!$U38,IF(Monitoring_new!AO38=Monitoring_new!$P38,Monitoring_new!$V38,"ERROR"))))))</f>
        <v>0</v>
      </c>
      <c r="AP38" s="88"/>
      <c r="AQ38" s="70">
        <f>IF(Monitoring_new!AQ38="","",IF(Monitoring_new!AQ38=Monitoring_new!$H38,Monitoring_new!$R38,IF(Monitoring_new!AQ38=Monitoring_new!$J38,Monitoring_new!$S38,IF(Monitoring_new!AQ38=Monitoring_new!$L38,Monitoring_new!$T38,IF(Monitoring_new!AQ38=Monitoring_new!$N38,Monitoring_new!$U38,IF(Monitoring_new!AQ38=Monitoring_new!$P38,Monitoring_new!$V38,"ERROR"))))))</f>
        <v>0</v>
      </c>
      <c r="AR38" s="88"/>
      <c r="AS38" s="70">
        <f>IF(Monitoring_new!AS38="","",IF(Monitoring_new!AS38=Monitoring_new!$H38,Monitoring_new!$R38,IF(Monitoring_new!AS38=Monitoring_new!$J38,Monitoring_new!$S38,IF(Monitoring_new!AS38=Monitoring_new!$L38,Monitoring_new!$T38,IF(Monitoring_new!AS38=Monitoring_new!$N38,Monitoring_new!$U38,IF(Monitoring_new!AS38=Monitoring_new!$P38,Monitoring_new!$V38,"ERROR"))))))</f>
        <v>0</v>
      </c>
      <c r="AT38" s="89"/>
      <c r="AU38" s="70">
        <f>IF(Monitoring_new!AU38="","",IF(Monitoring_new!AU38=Monitoring_new!$H38,Monitoring_new!$R38,IF(Monitoring_new!AU38=Monitoring_new!$J38,Monitoring_new!$S38,IF(Monitoring_new!AU38=Monitoring_new!$L38,Monitoring_new!$T38,IF(Monitoring_new!AU38=Monitoring_new!$N38,Monitoring_new!$U38,IF(Monitoring_new!AU38=Monitoring_new!$P38,Monitoring_new!$V38,"ERROR"))))))</f>
        <v>0</v>
      </c>
      <c r="AV38" s="89"/>
      <c r="AW38" s="70">
        <f>IF(Monitoring_new!AW38="","",IF(Monitoring_new!AW38=Monitoring_new!$H38,Monitoring_new!$R38,IF(Monitoring_new!AW38=Monitoring_new!$J38,Monitoring_new!$S38,IF(Monitoring_new!AW38=Monitoring_new!$L38,Monitoring_new!$T38,IF(Monitoring_new!AW38=Monitoring_new!$N38,Monitoring_new!$U38,IF(Monitoring_new!AW38=Monitoring_new!$P38,Monitoring_new!$V38,"ERROR"))))))</f>
        <v>0</v>
      </c>
      <c r="AX38" s="89"/>
      <c r="AY38" s="70">
        <f>IF(Monitoring_new!AY38="","",IF(Monitoring_new!AY38=Monitoring_new!$H38,Monitoring_new!$R38,IF(Monitoring_new!AY38=Monitoring_new!$J38,Monitoring_new!$S38,IF(Monitoring_new!AY38=Monitoring_new!$L38,Monitoring_new!$T38,IF(Monitoring_new!AY38=Monitoring_new!$N38,Monitoring_new!$U38,IF(Monitoring_new!AY38=Monitoring_new!$P38,Monitoring_new!$V38,"ERROR"))))))</f>
        <v>0</v>
      </c>
      <c r="AZ38" s="89"/>
      <c r="BA38" s="70">
        <f>IF(Monitoring_new!BA38="","",IF(Monitoring_new!BA38=Monitoring_new!$H38,Monitoring_new!$R38,IF(Monitoring_new!BA38=Monitoring_new!$J38,Monitoring_new!$S38,IF(Monitoring_new!BA38=Monitoring_new!$L38,Monitoring_new!$T38,IF(Monitoring_new!BA38=Monitoring_new!$N38,Monitoring_new!$U38,IF(Monitoring_new!BA38=Monitoring_new!$P38,Monitoring_new!$V38,"ERROR"))))))</f>
        <v>0</v>
      </c>
      <c r="BB38" s="88"/>
      <c r="BC38" s="70">
        <f>IF(Monitoring_new!BC38="","",IF(Monitoring_new!BC38=Monitoring_new!$H38,Monitoring_new!$R38,IF(Monitoring_new!BC38=Monitoring_new!$J38,Monitoring_new!$S38,IF(Monitoring_new!BC38=Monitoring_new!$L38,Monitoring_new!$T38,IF(Monitoring_new!BC38=Monitoring_new!$N38,Monitoring_new!$U38,IF(Monitoring_new!BC38=Monitoring_new!$P38,Monitoring_new!$V38,"ERROR"))))))</f>
        <v>0</v>
      </c>
      <c r="BD38" s="89"/>
      <c r="BE38" s="70">
        <f>IF(Monitoring_new!BE38="","",IF(Monitoring_new!BE38=Monitoring_new!$H38,Monitoring_new!$R38,IF(Monitoring_new!BE38=Monitoring_new!$J38,Monitoring_new!$S38,IF(Monitoring_new!BE38=Monitoring_new!$L38,Monitoring_new!$T38,IF(Monitoring_new!BE38=Monitoring_new!$N38,Monitoring_new!$U38,IF(Monitoring_new!BE38=Monitoring_new!$P38,Monitoring_new!$V38,"ERROR"))))))</f>
        <v>0</v>
      </c>
      <c r="BF38" s="89"/>
      <c r="BG38" s="70">
        <f>IF(Monitoring_new!BG38="","",IF(Monitoring_new!BG38=Monitoring_new!$H38,Monitoring_new!$R38,IF(Monitoring_new!BG38=Monitoring_new!$J38,Monitoring_new!$S38,IF(Monitoring_new!BG38=Monitoring_new!$L38,Monitoring_new!$T38,IF(Monitoring_new!BG38=Monitoring_new!$N38,Monitoring_new!$U38,IF(Monitoring_new!BG38=Monitoring_new!$P38,Monitoring_new!$V38,"ERROR"))))))</f>
        <v>0</v>
      </c>
      <c r="BH38" s="104"/>
      <c r="BI38" s="70">
        <f>IF(Monitoring_new!BI38="","",IF(Monitoring_new!BI38=Monitoring_new!$H38,Monitoring_new!$R38,IF(Monitoring_new!BI38=Monitoring_new!$J38,Monitoring_new!$S38,IF(Monitoring_new!BI38=Monitoring_new!$L38,Monitoring_new!$T38,IF(Monitoring_new!BI38=Monitoring_new!$N38,Monitoring_new!$U38,IF(Monitoring_new!BI38=Monitoring_new!$P38,Monitoring_new!$V38,"ERROR"))))))</f>
        <v>1</v>
      </c>
      <c r="BJ38" s="88"/>
      <c r="BK38" s="70">
        <f>IF(Monitoring_new!BK38="","",IF(Monitoring_new!BK38=Monitoring_new!$H38,Monitoring_new!$R38,IF(Monitoring_new!BK38=Monitoring_new!$J38,Monitoring_new!$S38,IF(Monitoring_new!BK38=Monitoring_new!$L38,Monitoring_new!$T38,IF(Monitoring_new!BK38=Monitoring_new!$N38,Monitoring_new!$U38,IF(Monitoring_new!BK38=Monitoring_new!$P38,Monitoring_new!$V38,"ERROR"))))))</f>
        <v>0</v>
      </c>
      <c r="BL38" s="89"/>
      <c r="BM38" s="70">
        <f>IF(Monitoring_new!BM38="","",IF(Monitoring_new!BM38=Monitoring_new!$H38,Monitoring_new!$R38,IF(Monitoring_new!BM38=Monitoring_new!$J38,Monitoring_new!$S38,IF(Monitoring_new!BM38=Monitoring_new!$L38,Monitoring_new!$T38,IF(Monitoring_new!BM38=Monitoring_new!$N38,Monitoring_new!$U38,IF(Monitoring_new!BM38=Monitoring_new!$P38,Monitoring_new!$V38,"ERROR"))))))</f>
        <v>0</v>
      </c>
      <c r="BN38" s="89"/>
      <c r="BO38" s="70">
        <f>IF(Monitoring_new!BO38="","",IF(Monitoring_new!BO38=Monitoring_new!$H38,Monitoring_new!$R38,IF(Monitoring_new!BO38=Monitoring_new!$J38,Monitoring_new!$S38,IF(Monitoring_new!BO38=Monitoring_new!$L38,Monitoring_new!$T38,IF(Monitoring_new!BO38=Monitoring_new!$N38,Monitoring_new!$U38,IF(Monitoring_new!BO38=Monitoring_new!$P38,Monitoring_new!$V38,"ERROR"))))))</f>
        <v>0</v>
      </c>
      <c r="BP38" s="104"/>
      <c r="BQ38" s="70">
        <f>IF(Monitoring_new!BQ38="","",IF(Monitoring_new!BQ38=Monitoring_new!$H38,Monitoring_new!$R38,IF(Monitoring_new!BQ38=Monitoring_new!$J38,Monitoring_new!$S38,IF(Monitoring_new!BQ38=Monitoring_new!$L38,Monitoring_new!$T38,IF(Monitoring_new!BQ38=Monitoring_new!$N38,Monitoring_new!$U38,IF(Monitoring_new!BQ38=Monitoring_new!$P38,Monitoring_new!$V38,"ERROR"))))))</f>
        <v>2</v>
      </c>
      <c r="BR38" s="88"/>
      <c r="BS38" s="70">
        <f>IF(Monitoring_new!BS38="","",IF(Monitoring_new!BS38=Monitoring_new!$H38,Monitoring_new!$R38,IF(Monitoring_new!BS38=Monitoring_new!$J38,Monitoring_new!$S38,IF(Monitoring_new!BS38=Monitoring_new!$L38,Monitoring_new!$T38,IF(Monitoring_new!BS38=Monitoring_new!$N38,Monitoring_new!$U38,IF(Monitoring_new!BS38=Monitoring_new!$P38,Monitoring_new!$V38,"ERROR"))))))</f>
        <v>0</v>
      </c>
      <c r="BT38" s="104"/>
      <c r="BU38" s="70">
        <f>IF(Monitoring_new!BU38="","",IF(Monitoring_new!BU38=Monitoring_new!$H38,Monitoring_new!$R38,IF(Monitoring_new!BU38=Monitoring_new!$J38,Monitoring_new!$S38,IF(Monitoring_new!BU38=Monitoring_new!$L38,Monitoring_new!$T38,IF(Monitoring_new!BU38=Monitoring_new!$N38,Monitoring_new!$U38,IF(Monitoring_new!BU38=Monitoring_new!$P38,Monitoring_new!$V38,"ERROR"))))))</f>
        <v>0</v>
      </c>
      <c r="BV38" s="89"/>
      <c r="BW38" s="70">
        <f>IF(Monitoring_new!BW38="","",IF(Monitoring_new!BW38=Monitoring_new!$H38,Monitoring_new!$R38,IF(Monitoring_new!BW38=Monitoring_new!$J38,Monitoring_new!$S38,IF(Monitoring_new!BW38=Monitoring_new!$L38,Monitoring_new!$T38,IF(Monitoring_new!BW38=Monitoring_new!$N38,Monitoring_new!$U38,IF(Monitoring_new!BW38=Monitoring_new!$P38,Monitoring_new!$V38,"ERROR"))))))</f>
        <v>0</v>
      </c>
      <c r="BX38" s="89"/>
      <c r="BY38" s="70">
        <f>IF(Monitoring_new!BY38="","",IF(Monitoring_new!BY38=Monitoring_new!$H38,Monitoring_new!$R38,IF(Monitoring_new!BY38=Monitoring_new!$J38,Monitoring_new!$S38,IF(Monitoring_new!BY38=Monitoring_new!$L38,Monitoring_new!$T38,IF(Monitoring_new!BY38=Monitoring_new!$N38,Monitoring_new!$U38,IF(Monitoring_new!BY38=Monitoring_new!$P38,Monitoring_new!$V38,"ERROR"))))))</f>
        <v>0</v>
      </c>
      <c r="BZ38" s="89"/>
      <c r="CA38" s="70">
        <f>IF(Monitoring_new!CA38="","",IF(Monitoring_new!CA38=Monitoring_new!$H38,Monitoring_new!$R38,IF(Monitoring_new!CA38=Monitoring_new!$J38,Monitoring_new!$S38,IF(Monitoring_new!CA38=Monitoring_new!$L38,Monitoring_new!$T38,IF(Monitoring_new!CA38=Monitoring_new!$N38,Monitoring_new!$U38,IF(Monitoring_new!CA38=Monitoring_new!$P38,Monitoring_new!$V38,"ERROR"))))))</f>
        <v>0</v>
      </c>
      <c r="CB38" s="88"/>
      <c r="CC38" s="70">
        <f>IF(Monitoring_new!CC38="","",IF(Monitoring_new!CC38=Monitoring_new!$H38,Monitoring_new!$R38,IF(Monitoring_new!CC38=Monitoring_new!$J38,Monitoring_new!$S38,IF(Monitoring_new!CC38=Monitoring_new!$L38,Monitoring_new!$T38,IF(Monitoring_new!CC38=Monitoring_new!$N38,Monitoring_new!$U38,IF(Monitoring_new!CC38=Monitoring_new!$P38,Monitoring_new!$V38,"ERROR"))))))</f>
        <v>0</v>
      </c>
      <c r="CD38" s="115"/>
      <c r="CE38" s="70">
        <f>IF(Monitoring_new!CE38="","",IF(Monitoring_new!CE38=Monitoring_new!$H38,Monitoring_new!$R38,IF(Monitoring_new!CE38=Monitoring_new!$J38,Monitoring_new!$S38,IF(Monitoring_new!CE38=Monitoring_new!$L38,Monitoring_new!$T38,IF(Monitoring_new!CE38=Monitoring_new!$N38,Monitoring_new!$U38,IF(Monitoring_new!CE38=Monitoring_new!$P38,Monitoring_new!$V38,"ERROR"))))))</f>
        <v>0</v>
      </c>
      <c r="CF38" s="104"/>
      <c r="CG38" s="70">
        <f>IF(Monitoring_new!CG38="","",IF(Monitoring_new!CG38=Monitoring_new!$H38,Monitoring_new!$R38,IF(Monitoring_new!CG38=Monitoring_new!$J38,Monitoring_new!$S38,IF(Monitoring_new!CG38=Monitoring_new!$L38,Monitoring_new!$T38,IF(Monitoring_new!CG38=Monitoring_new!$N38,Monitoring_new!$U38,IF(Monitoring_new!CG38=Monitoring_new!$P38,Monitoring_new!$V38,"ERROR"))))))</f>
        <v>0</v>
      </c>
      <c r="CH38" s="88"/>
      <c r="CI38" s="70">
        <f>IF(Monitoring_new!CI38="","",IF(Monitoring_new!CI38=Monitoring_new!$H38,Monitoring_new!$R38,IF(Monitoring_new!CI38=Monitoring_new!$J38,Monitoring_new!$S38,IF(Monitoring_new!CI38=Monitoring_new!$L38,Monitoring_new!$T38,IF(Monitoring_new!CI38=Monitoring_new!$N38,Monitoring_new!$U38,IF(Monitoring_new!CI38=Monitoring_new!$P38,Monitoring_new!$V38,"ERROR"))))))</f>
        <v>0</v>
      </c>
      <c r="CJ38" s="88"/>
      <c r="CK38" s="70">
        <f>IF(Monitoring_new!CK38="","",IF(Monitoring_new!CK38=Monitoring_new!$H38,Monitoring_new!$R38,IF(Monitoring_new!CK38=Monitoring_new!$J38,Monitoring_new!$S38,IF(Monitoring_new!CK38=Monitoring_new!$L38,Monitoring_new!$T38,IF(Monitoring_new!CK38=Monitoring_new!$N38,Monitoring_new!$U38,IF(Monitoring_new!CK38=Monitoring_new!$P38,Monitoring_new!$V38,"ERROR"))))))</f>
        <v>0</v>
      </c>
      <c r="CL38" s="88"/>
      <c r="CM38" s="70">
        <f>IF(Monitoring_new!CM38="","",IF(Monitoring_new!CM38=Monitoring_new!$H38,Monitoring_new!$R38,IF(Monitoring_new!CM38=Monitoring_new!$J38,Monitoring_new!$S38,IF(Monitoring_new!CM38=Monitoring_new!$L38,Monitoring_new!$T38,IF(Monitoring_new!CM38=Monitoring_new!$N38,Monitoring_new!$U38,IF(Monitoring_new!CM38=Monitoring_new!$P38,Monitoring_new!$V38,"ERROR"))))))</f>
        <v>0</v>
      </c>
      <c r="CN38" s="88"/>
      <c r="CO38" s="70">
        <f>IF(Monitoring_new!CO38="","",IF(Monitoring_new!CO38=Monitoring_new!$H38,Monitoring_new!$R38,IF(Monitoring_new!CO38=Monitoring_new!$J38,Monitoring_new!$S38,IF(Monitoring_new!CO38=Monitoring_new!$L38,Monitoring_new!$T38,IF(Monitoring_new!CO38=Monitoring_new!$N38,Monitoring_new!$U38,IF(Monitoring_new!CO38=Monitoring_new!$P38,Monitoring_new!$V38,"ERROR"))))))</f>
        <v>0</v>
      </c>
      <c r="CP38" s="88"/>
      <c r="CQ38" s="70">
        <f>IF(Monitoring_new!CQ38="","",IF(Monitoring_new!CQ38=Monitoring_new!$H38,Monitoring_new!$R38,IF(Monitoring_new!CQ38=Monitoring_new!$J38,Monitoring_new!$S38,IF(Monitoring_new!CQ38=Monitoring_new!$L38,Monitoring_new!$T38,IF(Monitoring_new!CQ38=Monitoring_new!$N38,Monitoring_new!$U38,IF(Monitoring_new!CQ38=Monitoring_new!$P38,Monitoring_new!$V38,"ERROR"))))))</f>
        <v>0</v>
      </c>
      <c r="CR38" s="89"/>
      <c r="CS38" s="70">
        <f>IF(Monitoring_new!CS38="","",IF(Monitoring_new!CS38=Monitoring_new!$H38,Monitoring_new!$R38,IF(Monitoring_new!CS38=Monitoring_new!$J38,Monitoring_new!$S38,IF(Monitoring_new!CS38=Monitoring_new!$L38,Monitoring_new!$T38,IF(Monitoring_new!CS38=Monitoring_new!$N38,Monitoring_new!$U38,IF(Monitoring_new!CS38=Monitoring_new!$P38,Monitoring_new!$V38,"ERROR"))))))</f>
        <v>0</v>
      </c>
      <c r="CT38" s="88"/>
      <c r="CU38" s="70">
        <f>IF(Monitoring_new!CU38="","",IF(Monitoring_new!CU38=Monitoring_new!$H38,Monitoring_new!$R38,IF(Monitoring_new!CU38=Monitoring_new!$J38,Monitoring_new!$S38,IF(Monitoring_new!CU38=Monitoring_new!$L38,Monitoring_new!$T38,IF(Monitoring_new!CU38=Monitoring_new!$N38,Monitoring_new!$U38,IF(Monitoring_new!CU38=Monitoring_new!$P38,Monitoring_new!$V38,"ERROR"))))))</f>
        <v>0</v>
      </c>
      <c r="CV38" s="89"/>
      <c r="CW38" s="70">
        <f>IF(Monitoring_new!CW38="","",IF(Monitoring_new!CW38=Monitoring_new!$H38,Monitoring_new!$R38,IF(Monitoring_new!CW38=Monitoring_new!$J38,Monitoring_new!$S38,IF(Monitoring_new!CW38=Monitoring_new!$L38,Monitoring_new!$T38,IF(Monitoring_new!CW38=Monitoring_new!$N38,Monitoring_new!$U38,IF(Monitoring_new!CW38=Monitoring_new!$P38,Monitoring_new!$V38,"ERROR"))))))</f>
        <v>0</v>
      </c>
      <c r="CX38" s="89"/>
      <c r="CY38" s="70">
        <f>IF(Monitoring_new!CY38="","",IF(Monitoring_new!CY38=Monitoring_new!$H38,Monitoring_new!$R38,IF(Monitoring_new!CY38=Monitoring_new!$J38,Monitoring_new!$S38,IF(Monitoring_new!CY38=Monitoring_new!$L38,Monitoring_new!$T38,IF(Monitoring_new!CY38=Monitoring_new!$N38,Monitoring_new!$U38,IF(Monitoring_new!CY38=Monitoring_new!$P38,Monitoring_new!$V38,"ERROR"))))))</f>
        <v>0</v>
      </c>
      <c r="CZ38" s="88"/>
      <c r="DA38" s="70">
        <f>IF(Monitoring_new!DA38="","",IF(Monitoring_new!DA38=Monitoring_new!$H38,Monitoring_new!$R38,IF(Monitoring_new!DA38=Monitoring_new!$J38,Monitoring_new!$S38,IF(Monitoring_new!DA38=Monitoring_new!$L38,Monitoring_new!$T38,IF(Monitoring_new!DA38=Monitoring_new!$N38,Monitoring_new!$U38,IF(Monitoring_new!DA38=Monitoring_new!$P38,Monitoring_new!$V38,"ERROR"))))))</f>
        <v>0</v>
      </c>
      <c r="DB38" s="88"/>
      <c r="DC38" s="70">
        <f>IF(Monitoring_new!DC38="","",IF(Monitoring_new!DC38=Monitoring_new!$H38,Monitoring_new!$R38,IF(Monitoring_new!DC38=Monitoring_new!$J38,Monitoring_new!$S38,IF(Monitoring_new!DC38=Monitoring_new!$L38,Monitoring_new!$T38,IF(Monitoring_new!DC38=Monitoring_new!$N38,Monitoring_new!$U38,IF(Monitoring_new!DC38=Monitoring_new!$P38,Monitoring_new!$V38,"ERROR"))))))</f>
        <v>0</v>
      </c>
      <c r="DD38" s="89"/>
      <c r="DE38" s="70">
        <f>IF(Monitoring_new!DE38="","",IF(Monitoring_new!DE38=Monitoring_new!$H38,Monitoring_new!$R38,IF(Monitoring_new!DE38=Monitoring_new!$J38,Monitoring_new!$S38,IF(Monitoring_new!DE38=Monitoring_new!$L38,Monitoring_new!$T38,IF(Monitoring_new!DE38=Monitoring_new!$N38,Monitoring_new!$U38,IF(Monitoring_new!DE38=Monitoring_new!$P38,Monitoring_new!$V38,"ERROR"))))))</f>
        <v>0</v>
      </c>
      <c r="DF38" s="89"/>
      <c r="DG38" s="70">
        <f>IF(Monitoring_new!DG38="","",IF(Monitoring_new!DG38=Monitoring_new!$H38,Monitoring_new!$R38,IF(Monitoring_new!DG38=Monitoring_new!$J38,Monitoring_new!$S38,IF(Monitoring_new!DG38=Monitoring_new!$L38,Monitoring_new!$T38,IF(Monitoring_new!DG38=Monitoring_new!$N38,Monitoring_new!$U38,IF(Monitoring_new!DG38=Monitoring_new!$P38,Monitoring_new!$V38,"ERROR"))))))</f>
        <v>0</v>
      </c>
      <c r="DH38" s="89"/>
      <c r="DI38" s="70">
        <f>IF(Monitoring_new!DI38="","",IF(Monitoring_new!DI38=Monitoring_new!$H38,Monitoring_new!$R38,IF(Monitoring_new!DI38=Monitoring_new!$J38,Monitoring_new!$S38,IF(Monitoring_new!DI38=Monitoring_new!$L38,Monitoring_new!$T38,IF(Monitoring_new!DI38=Monitoring_new!$N38,Monitoring_new!$U38,IF(Monitoring_new!DI38=Monitoring_new!$P38,Monitoring_new!$V38,"ERROR"))))))</f>
        <v>0</v>
      </c>
      <c r="DJ38" s="88"/>
      <c r="DK38" s="70">
        <f>IF(Monitoring_new!DK38="","",IF(Monitoring_new!DK38=Monitoring_new!$H38,Monitoring_new!$R38,IF(Monitoring_new!DK38=Monitoring_new!$J38,Monitoring_new!$S38,IF(Monitoring_new!DK38=Monitoring_new!$L38,Monitoring_new!$T38,IF(Monitoring_new!DK38=Monitoring_new!$N38,Monitoring_new!$U38,IF(Monitoring_new!DK38=Monitoring_new!$P38,Monitoring_new!$V38,"ERROR"))))))</f>
        <v>0</v>
      </c>
      <c r="DL38" s="88"/>
      <c r="DM38" s="70">
        <f>IF(Monitoring_new!DM38="","",IF(Monitoring_new!DM38=Monitoring_new!$H38,Monitoring_new!$R38,IF(Monitoring_new!DM38=Monitoring_new!$J38,Monitoring_new!$S38,IF(Monitoring_new!DM38=Monitoring_new!$L38,Monitoring_new!$T38,IF(Monitoring_new!DM38=Monitoring_new!$N38,Monitoring_new!$U38,IF(Monitoring_new!DM38=Monitoring_new!$P38,Monitoring_new!$V38,"ERROR"))))))</f>
        <v>0</v>
      </c>
      <c r="DN38" s="88"/>
      <c r="DO38" s="70">
        <f>IF(Monitoring_new!DO38="","",IF(Monitoring_new!DO38=Monitoring_new!$H38,Monitoring_new!$R38,IF(Monitoring_new!DO38=Monitoring_new!$J38,Monitoring_new!$S38,IF(Monitoring_new!DO38=Monitoring_new!$L38,Monitoring_new!$T38,IF(Monitoring_new!DO38=Monitoring_new!$N38,Monitoring_new!$U38,IF(Monitoring_new!DO38=Monitoring_new!$P38,Monitoring_new!$V38,"ERROR"))))))</f>
        <v>0</v>
      </c>
      <c r="DP38" s="88"/>
      <c r="DQ38" s="70">
        <f>IF(Monitoring_new!DQ38="","",IF(Monitoring_new!DQ38=Monitoring_new!$H38,Monitoring_new!$R38,IF(Monitoring_new!DQ38=Monitoring_new!$J38,Monitoring_new!$S38,IF(Monitoring_new!DQ38=Monitoring_new!$L38,Monitoring_new!$T38,IF(Monitoring_new!DQ38=Monitoring_new!$N38,Monitoring_new!$U38,IF(Monitoring_new!DQ38=Monitoring_new!$P38,Monitoring_new!$V38,"ERROR"))))))</f>
        <v>0</v>
      </c>
      <c r="DR38" s="88"/>
      <c r="DS38" s="70">
        <f>IF(Monitoring_new!DS38="","",IF(Monitoring_new!DS38=Monitoring_new!$H38,Monitoring_new!$R38,IF(Monitoring_new!DS38=Monitoring_new!$J38,Monitoring_new!$S38,IF(Monitoring_new!DS38=Monitoring_new!$L38,Monitoring_new!$T38,IF(Monitoring_new!DS38=Monitoring_new!$N38,Monitoring_new!$U38,IF(Monitoring_new!DS38=Monitoring_new!$P38,Monitoring_new!$V38,"ERROR"))))))</f>
        <v>0</v>
      </c>
      <c r="DT38" s="88"/>
      <c r="DU38" s="70">
        <f>IF(Monitoring_new!DU38="","",IF(Monitoring_new!DU38=Monitoring_new!$H38,Monitoring_new!$R38,IF(Monitoring_new!DU38=Monitoring_new!$J38,Monitoring_new!$S38,IF(Monitoring_new!DU38=Monitoring_new!$L38,Monitoring_new!$T38,IF(Monitoring_new!DU38=Monitoring_new!$N38,Monitoring_new!$U38,IF(Monitoring_new!DU38=Monitoring_new!$P38,Monitoring_new!$V38,"ERROR"))))))</f>
        <v>0</v>
      </c>
      <c r="DV38" s="88"/>
      <c r="DW38" s="70">
        <f>IF(Monitoring_new!DW38="","",IF(Monitoring_new!DW38=Monitoring_new!$H38,Monitoring_new!$R38,IF(Monitoring_new!DW38=Monitoring_new!$J38,Monitoring_new!$S38,IF(Monitoring_new!DW38=Monitoring_new!$L38,Monitoring_new!$T38,IF(Monitoring_new!DW38=Monitoring_new!$N38,Monitoring_new!$U38,IF(Monitoring_new!DW38=Monitoring_new!$P38,Monitoring_new!$V38,"ERROR"))))))</f>
        <v>0</v>
      </c>
      <c r="DX38" s="88"/>
      <c r="DY38" s="70">
        <f>IF(Monitoring_new!DY38="","",IF(Monitoring_new!DY38=Monitoring_new!$H38,Monitoring_new!$R38,IF(Monitoring_new!DY38=Monitoring_new!$J38,Monitoring_new!$S38,IF(Monitoring_new!DY38=Monitoring_new!$L38,Monitoring_new!$T38,IF(Monitoring_new!DY38=Monitoring_new!$N38,Monitoring_new!$U38,IF(Monitoring_new!DY38=Monitoring_new!$P38,Monitoring_new!$V38,"ERROR"))))))</f>
        <v>0</v>
      </c>
      <c r="DZ38" s="88"/>
      <c r="EA38" s="70">
        <f>IF(Monitoring_new!EA38="","",IF(Monitoring_new!EA38=Monitoring_new!$H38,Monitoring_new!$R38,IF(Monitoring_new!EA38=Monitoring_new!$J38,Monitoring_new!$S38,IF(Monitoring_new!EA38=Monitoring_new!$L38,Monitoring_new!$T38,IF(Monitoring_new!EA38=Monitoring_new!$N38,Monitoring_new!$U38,IF(Monitoring_new!EA38=Monitoring_new!$P38,Monitoring_new!$V38,"ERROR"))))))</f>
        <v>0</v>
      </c>
      <c r="EB38" s="88"/>
      <c r="EC38" s="70">
        <f>IF(Monitoring_new!EC38="","",IF(Monitoring_new!EC38=Monitoring_new!$H38,Monitoring_new!$R38,IF(Monitoring_new!EC38=Monitoring_new!$J38,Monitoring_new!$S38,IF(Monitoring_new!EC38=Monitoring_new!$L38,Monitoring_new!$T38,IF(Monitoring_new!EC38=Monitoring_new!$N38,Monitoring_new!$U38,IF(Monitoring_new!EC38=Monitoring_new!$P38,Monitoring_new!$V38,"ERROR"))))))</f>
        <v>0</v>
      </c>
      <c r="ED38" s="88"/>
      <c r="EE38" s="70">
        <f>IF(Monitoring_new!EE38="","",IF(Monitoring_new!EE38=Monitoring_new!$H38,Monitoring_new!$R38,IF(Monitoring_new!EE38=Monitoring_new!$J38,Monitoring_new!$S38,IF(Monitoring_new!EE38=Monitoring_new!$L38,Monitoring_new!$T38,IF(Monitoring_new!EE38=Monitoring_new!$N38,Monitoring_new!$U38,IF(Monitoring_new!EE38=Monitoring_new!$P38,Monitoring_new!$V38,"ERROR"))))))</f>
        <v>0</v>
      </c>
      <c r="EF38" s="88"/>
      <c r="EG38" s="70">
        <f>IF(Monitoring_new!EG38="","",IF(Monitoring_new!EG38=Monitoring_new!$H38,Monitoring_new!$R38,IF(Monitoring_new!EG38=Monitoring_new!$J38,Monitoring_new!$S38,IF(Monitoring_new!EG38=Monitoring_new!$L38,Monitoring_new!$T38,IF(Monitoring_new!EG38=Monitoring_new!$N38,Monitoring_new!$U38,IF(Monitoring_new!EG38=Monitoring_new!$P38,Monitoring_new!$V38,"ERROR"))))))</f>
        <v>0</v>
      </c>
      <c r="EH38" s="88"/>
      <c r="EI38" s="70">
        <f>IF(Monitoring_new!EI38="","",IF(Monitoring_new!EI38=Monitoring_new!$H38,Monitoring_new!$R38,IF(Monitoring_new!EI38=Monitoring_new!$J38,Monitoring_new!$S38,IF(Monitoring_new!EI38=Monitoring_new!$L38,Monitoring_new!$T38,IF(Monitoring_new!EI38=Monitoring_new!$N38,Monitoring_new!$U38,IF(Monitoring_new!EI38=Monitoring_new!$P38,Monitoring_new!$V38,"ERROR"))))))</f>
        <v>0</v>
      </c>
      <c r="EJ38" s="88"/>
      <c r="EK38" s="70">
        <f>IF(Monitoring_new!EK38="","",IF(Monitoring_new!EK38=Monitoring_new!$H38,Monitoring_new!$R38,IF(Monitoring_new!EK38=Monitoring_new!$J38,Monitoring_new!$S38,IF(Monitoring_new!EK38=Monitoring_new!$L38,Monitoring_new!$T38,IF(Monitoring_new!EK38=Monitoring_new!$N38,Monitoring_new!$U38,IF(Monitoring_new!EK38=Monitoring_new!$P38,Monitoring_new!$V38,"ERROR"))))))</f>
        <v>0</v>
      </c>
      <c r="EL38" s="88"/>
      <c r="EM38" s="70">
        <f>IF(Monitoring_new!EM38="","",IF(Monitoring_new!EM38=Monitoring_new!$H38,Monitoring_new!$R38,IF(Monitoring_new!EM38=Monitoring_new!$J38,Monitoring_new!$S38,IF(Monitoring_new!EM38=Monitoring_new!$L38,Monitoring_new!$T38,IF(Monitoring_new!EM38=Monitoring_new!$N38,Monitoring_new!$U38,IF(Monitoring_new!EM38=Monitoring_new!$P38,Monitoring_new!$V38,"ERROR"))))))</f>
        <v>0</v>
      </c>
      <c r="EN38" s="88"/>
      <c r="EO38" s="70">
        <f>IF(Monitoring_new!EO38="","",IF(Monitoring_new!EO38=Monitoring_new!$H38,Monitoring_new!$R38,IF(Monitoring_new!EO38=Monitoring_new!$J38,Monitoring_new!$S38,IF(Monitoring_new!EO38=Monitoring_new!$L38,Monitoring_new!$T38,IF(Monitoring_new!EO38=Monitoring_new!$N38,Monitoring_new!$U38,IF(Monitoring_new!EO38=Monitoring_new!$P38,Monitoring_new!$V38,"ERROR"))))))</f>
        <v>0</v>
      </c>
      <c r="EP38" s="88"/>
      <c r="EQ38" s="70">
        <f>IF(Monitoring_new!EQ38="","",IF(Monitoring_new!EQ38=Monitoring_new!$H38,Monitoring_new!$R38,IF(Monitoring_new!EQ38=Monitoring_new!$J38,Monitoring_new!$S38,IF(Monitoring_new!EQ38=Monitoring_new!$L38,Monitoring_new!$T38,IF(Monitoring_new!EQ38=Monitoring_new!$N38,Monitoring_new!$U38,IF(Monitoring_new!EQ38=Monitoring_new!$P38,Monitoring_new!$V38,"ERROR"))))))</f>
        <v>0</v>
      </c>
      <c r="ER38" s="88"/>
      <c r="ES38" s="70">
        <f>IF(Monitoring_new!ES38="","",IF(Monitoring_new!ES38=Monitoring_new!$H38,Monitoring_new!$R38,IF(Monitoring_new!ES38=Monitoring_new!$J38,Monitoring_new!$S38,IF(Monitoring_new!ES38=Monitoring_new!$L38,Monitoring_new!$T38,IF(Monitoring_new!ES38=Monitoring_new!$N38,Monitoring_new!$U38,IF(Monitoring_new!ES38=Monitoring_new!$P38,Monitoring_new!$V38,"ERROR"))))))</f>
        <v>0</v>
      </c>
      <c r="ET38" s="88"/>
      <c r="EU38" s="70">
        <f>IF(Monitoring_new!EU38="","",IF(Monitoring_new!EU38=Monitoring_new!$H38,Monitoring_new!$R38,IF(Monitoring_new!EU38=Monitoring_new!$J38,Monitoring_new!$S38,IF(Monitoring_new!EU38=Monitoring_new!$L38,Monitoring_new!$T38,IF(Monitoring_new!EU38=Monitoring_new!$N38,Monitoring_new!$U38,IF(Monitoring_new!EU38=Monitoring_new!$P38,Monitoring_new!$V38,"ERROR"))))))</f>
        <v>0</v>
      </c>
      <c r="EV38" s="88"/>
      <c r="EW38" s="70">
        <f>IF(Monitoring_new!EW38="","",IF(Monitoring_new!EW38=Monitoring_new!$H38,Monitoring_new!$R38,IF(Monitoring_new!EW38=Monitoring_new!$J38,Monitoring_new!$S38,IF(Monitoring_new!EW38=Monitoring_new!$L38,Monitoring_new!$T38,IF(Monitoring_new!EW38=Monitoring_new!$N38,Monitoring_new!$U38,IF(Monitoring_new!EW38=Monitoring_new!$P38,Monitoring_new!$V38,"ERROR"))))))</f>
        <v>0</v>
      </c>
      <c r="EX38" s="88"/>
      <c r="EY38" s="70">
        <f>IF(Monitoring_new!EY38="","",IF(Monitoring_new!EY38=Monitoring_new!$H38,Monitoring_new!$R38,IF(Monitoring_new!EY38=Monitoring_new!$J38,Monitoring_new!$S38,IF(Monitoring_new!EY38=Monitoring_new!$L38,Monitoring_new!$T38,IF(Monitoring_new!EY38=Monitoring_new!$N38,Monitoring_new!$U38,IF(Monitoring_new!EY38=Monitoring_new!$P38,Monitoring_new!$V38,"ERROR"))))))</f>
        <v>0</v>
      </c>
      <c r="EZ38" s="88"/>
      <c r="FA38" s="88"/>
      <c r="FB38" s="70" t="str">
        <f>IF(Monitoring_new!FB38="","",IF(Monitoring_new!FB38=Monitoring_new!$H38,Monitoring_new!$R38,IF(Monitoring_new!FB38=Monitoring_new!$J38,Monitoring_new!$S38,IF(Monitoring_new!FB38=Monitoring_new!$L38,Monitoring_new!$T38,IF(Monitoring_new!FB38=Monitoring_new!$N38,Monitoring_new!$U38,IF(Monitoring_new!FB38=Monitoring_new!$P38,Monitoring_new!$V38,"ERROR"))))))</f>
        <v/>
      </c>
      <c r="FC38" s="88"/>
      <c r="FD38" s="70" t="str">
        <f>IF(Monitoring_new!FD38="","",IF(Monitoring_new!FD38=Monitoring_new!$H38,Monitoring_new!$R38,IF(Monitoring_new!FD38=Monitoring_new!$J38,Monitoring_new!$S38,IF(Monitoring_new!FD38=Monitoring_new!$L38,Monitoring_new!$T38,IF(Monitoring_new!FD38=Monitoring_new!$N38,Monitoring_new!$U38,IF(Monitoring_new!FD38=Monitoring_new!$P38,Monitoring_new!$V38,"ERROR"))))))</f>
        <v/>
      </c>
      <c r="FE38" s="88"/>
      <c r="FF38" s="70" t="str">
        <f>IF(Monitoring_new!FF38="","",IF(Monitoring_new!FF38=Monitoring_new!$H38,Monitoring_new!$R38,IF(Monitoring_new!FF38=Monitoring_new!$J38,Monitoring_new!$S38,IF(Monitoring_new!FF38=Monitoring_new!$L38,Monitoring_new!$T38,IF(Monitoring_new!FF38=Monitoring_new!$N38,Monitoring_new!$U38,IF(Monitoring_new!FF38=Monitoring_new!$P38,Monitoring_new!$V38,"ERROR"))))))</f>
        <v/>
      </c>
      <c r="FG38" s="88"/>
    </row>
    <row r="39" spans="1:163" ht="50.1" customHeight="1" x14ac:dyDescent="0.3">
      <c r="A39" s="13" t="s">
        <v>63</v>
      </c>
      <c r="B39" s="8" t="s">
        <v>95</v>
      </c>
      <c r="C39" s="162" t="str">
        <f>VLOOKUP(A39,Quest_eng_2018!A:C,3,FALSE)</f>
        <v>Has the enterprise developed and published anti-corruption programmes (comprised by the Ethics Code, Corporate Governance Code or by any other document) aimed at preventing and addressing the risks of corruption?</v>
      </c>
      <c r="D39" s="162" t="s">
        <v>322</v>
      </c>
      <c r="E39" s="1" t="s">
        <v>168</v>
      </c>
      <c r="F39" s="1" t="s">
        <v>169</v>
      </c>
      <c r="G39" s="9">
        <v>4</v>
      </c>
      <c r="H39" s="1" t="s">
        <v>21</v>
      </c>
      <c r="I39" s="1" t="s">
        <v>22</v>
      </c>
      <c r="J39" s="1" t="s">
        <v>23</v>
      </c>
      <c r="K39" s="1" t="s">
        <v>24</v>
      </c>
      <c r="L39" s="1" t="s">
        <v>187</v>
      </c>
      <c r="M39" s="1" t="s">
        <v>216</v>
      </c>
      <c r="N39" s="1" t="s">
        <v>255</v>
      </c>
      <c r="O39" s="1" t="s">
        <v>255</v>
      </c>
      <c r="P39" s="1" t="s">
        <v>25</v>
      </c>
      <c r="Q39" s="1" t="s">
        <v>26</v>
      </c>
      <c r="R39" s="9">
        <v>4</v>
      </c>
      <c r="S39" s="1">
        <v>0</v>
      </c>
      <c r="T39" s="9">
        <f t="shared" si="0"/>
        <v>2</v>
      </c>
      <c r="U39" s="1" t="s">
        <v>255</v>
      </c>
      <c r="V39" s="1">
        <v>2</v>
      </c>
      <c r="W39" s="70">
        <f>IF(Monitoring_new!W39="","",IF(Monitoring_new!W39=Monitoring_new!$H39,Monitoring_new!$R39,IF(Monitoring_new!W39=Monitoring_new!$J39,Monitoring_new!$S39,IF(Monitoring_new!W39=Monitoring_new!$L39,Monitoring_new!$T39,IF(Monitoring_new!W39=Monitoring_new!$N39,Monitoring_new!$U39,IF(Monitoring_new!W39=Monitoring_new!$P39,Monitoring_new!$V39,"ERROR"))))))</f>
        <v>0</v>
      </c>
      <c r="X39" s="47"/>
      <c r="Y39" s="70">
        <f>IF(Monitoring_new!Y39="","",IF(Monitoring_new!Y39=Monitoring_new!$H39,Monitoring_new!$R39,IF(Monitoring_new!Y39=Monitoring_new!$J39,Monitoring_new!$S39,IF(Monitoring_new!Y39=Monitoring_new!$L39,Monitoring_new!$T39,IF(Monitoring_new!Y39=Monitoring_new!$N39,Monitoring_new!$U39,IF(Monitoring_new!Y39=Monitoring_new!$P39,Monitoring_new!$V39,"ERROR"))))))</f>
        <v>4</v>
      </c>
      <c r="Z39" s="104"/>
      <c r="AA39" s="70">
        <f>IF(Monitoring_new!AA39="","",IF(Monitoring_new!AA39=Monitoring_new!$H39,Monitoring_new!$R39,IF(Monitoring_new!AA39=Monitoring_new!$J39,Monitoring_new!$S39,IF(Monitoring_new!AA39=Monitoring_new!$L39,Monitoring_new!$T39,IF(Monitoring_new!AA39=Monitoring_new!$N39,Monitoring_new!$U39,IF(Monitoring_new!AA39=Monitoring_new!$P39,Monitoring_new!$V39,"ERROR"))))))</f>
        <v>0</v>
      </c>
      <c r="AB39" s="68"/>
      <c r="AC39" s="70">
        <f>IF(Monitoring_new!AC39="","",IF(Monitoring_new!AC39=Monitoring_new!$H39,Monitoring_new!$R39,IF(Monitoring_new!AC39=Monitoring_new!$J39,Monitoring_new!$S39,IF(Monitoring_new!AC39=Monitoring_new!$L39,Monitoring_new!$T39,IF(Monitoring_new!AC39=Monitoring_new!$N39,Monitoring_new!$U39,IF(Monitoring_new!AC39=Monitoring_new!$P39,Monitoring_new!$V39,"ERROR"))))))</f>
        <v>0</v>
      </c>
      <c r="AD39" s="88"/>
      <c r="AE39" s="70">
        <f>IF(Monitoring_new!AE39="","",IF(Monitoring_new!AE39=Monitoring_new!$H39,Monitoring_new!$R39,IF(Monitoring_new!AE39=Monitoring_new!$J39,Monitoring_new!$S39,IF(Monitoring_new!AE39=Monitoring_new!$L39,Monitoring_new!$T39,IF(Monitoring_new!AE39=Monitoring_new!$N39,Monitoring_new!$U39,IF(Monitoring_new!AE39=Monitoring_new!$P39,Monitoring_new!$V39,"ERROR"))))))</f>
        <v>0</v>
      </c>
      <c r="AF39" s="88"/>
      <c r="AG39" s="70">
        <f>IF(Monitoring_new!AG39="","",IF(Monitoring_new!AG39=Monitoring_new!$H39,Monitoring_new!$R39,IF(Monitoring_new!AG39=Monitoring_new!$J39,Monitoring_new!$S39,IF(Monitoring_new!AG39=Monitoring_new!$L39,Monitoring_new!$T39,IF(Monitoring_new!AG39=Monitoring_new!$N39,Monitoring_new!$U39,IF(Monitoring_new!AG39=Monitoring_new!$P39,Monitoring_new!$V39,"ERROR"))))))</f>
        <v>0</v>
      </c>
      <c r="AH39" s="88"/>
      <c r="AI39" s="70">
        <f>IF(Monitoring_new!AI39="","",IF(Monitoring_new!AI39=Monitoring_new!$H39,Monitoring_new!$R39,IF(Monitoring_new!AI39=Monitoring_new!$J39,Monitoring_new!$S39,IF(Monitoring_new!AI39=Monitoring_new!$L39,Monitoring_new!$T39,IF(Monitoring_new!AI39=Monitoring_new!$N39,Monitoring_new!$U39,IF(Monitoring_new!AI39=Monitoring_new!$P39,Monitoring_new!$V39,"ERROR"))))))</f>
        <v>0</v>
      </c>
      <c r="AJ39" s="88"/>
      <c r="AK39" s="70">
        <f>IF(Monitoring_new!AK39="","",IF(Monitoring_new!AK39=Monitoring_new!$H39,Monitoring_new!$R39,IF(Monitoring_new!AK39=Monitoring_new!$J39,Monitoring_new!$S39,IF(Monitoring_new!AK39=Monitoring_new!$L39,Monitoring_new!$T39,IF(Monitoring_new!AK39=Monitoring_new!$N39,Monitoring_new!$U39,IF(Monitoring_new!AK39=Monitoring_new!$P39,Monitoring_new!$V39,"ERROR"))))))</f>
        <v>2</v>
      </c>
      <c r="AL39" s="89"/>
      <c r="AM39" s="70">
        <f>IF(Monitoring_new!AM39="","",IF(Monitoring_new!AM39=Monitoring_new!$H39,Monitoring_new!$R39,IF(Monitoring_new!AM39=Monitoring_new!$J39,Monitoring_new!$S39,IF(Monitoring_new!AM39=Monitoring_new!$L39,Monitoring_new!$T39,IF(Monitoring_new!AM39=Monitoring_new!$N39,Monitoring_new!$U39,IF(Monitoring_new!AM39=Monitoring_new!$P39,Monitoring_new!$V39,"ERROR"))))))</f>
        <v>2</v>
      </c>
      <c r="AN39" s="89"/>
      <c r="AO39" s="70">
        <f>IF(Monitoring_new!AO39="","",IF(Monitoring_new!AO39=Monitoring_new!$H39,Monitoring_new!$R39,IF(Monitoring_new!AO39=Monitoring_new!$J39,Monitoring_new!$S39,IF(Monitoring_new!AO39=Monitoring_new!$L39,Monitoring_new!$T39,IF(Monitoring_new!AO39=Monitoring_new!$N39,Monitoring_new!$U39,IF(Monitoring_new!AO39=Monitoring_new!$P39,Monitoring_new!$V39,"ERROR"))))))</f>
        <v>0</v>
      </c>
      <c r="AP39" s="88"/>
      <c r="AQ39" s="70">
        <f>IF(Monitoring_new!AQ39="","",IF(Monitoring_new!AQ39=Monitoring_new!$H39,Monitoring_new!$R39,IF(Monitoring_new!AQ39=Monitoring_new!$J39,Monitoring_new!$S39,IF(Monitoring_new!AQ39=Monitoring_new!$L39,Monitoring_new!$T39,IF(Monitoring_new!AQ39=Monitoring_new!$N39,Monitoring_new!$U39,IF(Monitoring_new!AQ39=Monitoring_new!$P39,Monitoring_new!$V39,"ERROR"))))))</f>
        <v>0</v>
      </c>
      <c r="AR39" s="104"/>
      <c r="AS39" s="70">
        <f>IF(Monitoring_new!AS39="","",IF(Monitoring_new!AS39=Monitoring_new!$H39,Monitoring_new!$R39,IF(Monitoring_new!AS39=Monitoring_new!$J39,Monitoring_new!$S39,IF(Monitoring_new!AS39=Monitoring_new!$L39,Monitoring_new!$T39,IF(Monitoring_new!AS39=Monitoring_new!$N39,Monitoring_new!$U39,IF(Monitoring_new!AS39=Monitoring_new!$P39,Monitoring_new!$V39,"ERROR"))))))</f>
        <v>0</v>
      </c>
      <c r="AT39" s="89"/>
      <c r="AU39" s="70">
        <f>IF(Monitoring_new!AU39="","",IF(Monitoring_new!AU39=Monitoring_new!$H39,Monitoring_new!$R39,IF(Monitoring_new!AU39=Monitoring_new!$J39,Monitoring_new!$S39,IF(Monitoring_new!AU39=Monitoring_new!$L39,Monitoring_new!$T39,IF(Monitoring_new!AU39=Monitoring_new!$N39,Monitoring_new!$U39,IF(Monitoring_new!AU39=Monitoring_new!$P39,Monitoring_new!$V39,"ERROR"))))))</f>
        <v>0</v>
      </c>
      <c r="AV39" s="89"/>
      <c r="AW39" s="70">
        <f>IF(Monitoring_new!AW39="","",IF(Monitoring_new!AW39=Monitoring_new!$H39,Monitoring_new!$R39,IF(Monitoring_new!AW39=Monitoring_new!$J39,Monitoring_new!$S39,IF(Monitoring_new!AW39=Monitoring_new!$L39,Monitoring_new!$T39,IF(Monitoring_new!AW39=Monitoring_new!$N39,Monitoring_new!$U39,IF(Monitoring_new!AW39=Monitoring_new!$P39,Monitoring_new!$V39,"ERROR"))))))</f>
        <v>0</v>
      </c>
      <c r="AX39" s="89"/>
      <c r="AY39" s="70">
        <f>IF(Monitoring_new!AY39="","",IF(Monitoring_new!AY39=Monitoring_new!$H39,Monitoring_new!$R39,IF(Monitoring_new!AY39=Monitoring_new!$J39,Monitoring_new!$S39,IF(Monitoring_new!AY39=Monitoring_new!$L39,Monitoring_new!$T39,IF(Monitoring_new!AY39=Monitoring_new!$N39,Monitoring_new!$U39,IF(Monitoring_new!AY39=Monitoring_new!$P39,Monitoring_new!$V39,"ERROR"))))))</f>
        <v>0</v>
      </c>
      <c r="AZ39" s="88"/>
      <c r="BA39" s="70">
        <f>IF(Monitoring_new!BA39="","",IF(Monitoring_new!BA39=Monitoring_new!$H39,Monitoring_new!$R39,IF(Monitoring_new!BA39=Monitoring_new!$J39,Monitoring_new!$S39,IF(Monitoring_new!BA39=Monitoring_new!$L39,Monitoring_new!$T39,IF(Monitoring_new!BA39=Monitoring_new!$N39,Monitoring_new!$U39,IF(Monitoring_new!BA39=Monitoring_new!$P39,Monitoring_new!$V39,"ERROR"))))))</f>
        <v>0</v>
      </c>
      <c r="BB39" s="88"/>
      <c r="BC39" s="70">
        <f>IF(Monitoring_new!BC39="","",IF(Monitoring_new!BC39=Monitoring_new!$H39,Monitoring_new!$R39,IF(Monitoring_new!BC39=Monitoring_new!$J39,Monitoring_new!$S39,IF(Monitoring_new!BC39=Monitoring_new!$L39,Monitoring_new!$T39,IF(Monitoring_new!BC39=Monitoring_new!$N39,Monitoring_new!$U39,IF(Monitoring_new!BC39=Monitoring_new!$P39,Monitoring_new!$V39,"ERROR"))))))</f>
        <v>0</v>
      </c>
      <c r="BD39" s="88"/>
      <c r="BE39" s="70">
        <f>IF(Monitoring_new!BE39="","",IF(Monitoring_new!BE39=Monitoring_new!$H39,Monitoring_new!$R39,IF(Monitoring_new!BE39=Monitoring_new!$J39,Monitoring_new!$S39,IF(Monitoring_new!BE39=Monitoring_new!$L39,Monitoring_new!$T39,IF(Monitoring_new!BE39=Monitoring_new!$N39,Monitoring_new!$U39,IF(Monitoring_new!BE39=Monitoring_new!$P39,Monitoring_new!$V39,"ERROR"))))))</f>
        <v>0</v>
      </c>
      <c r="BF39" s="88"/>
      <c r="BG39" s="70">
        <f>IF(Monitoring_new!BG39="","",IF(Monitoring_new!BG39=Monitoring_new!$H39,Monitoring_new!$R39,IF(Monitoring_new!BG39=Monitoring_new!$J39,Monitoring_new!$S39,IF(Monitoring_new!BG39=Monitoring_new!$L39,Monitoring_new!$T39,IF(Monitoring_new!BG39=Monitoring_new!$N39,Monitoring_new!$U39,IF(Monitoring_new!BG39=Monitoring_new!$P39,Monitoring_new!$V39,"ERROR"))))))</f>
        <v>0</v>
      </c>
      <c r="BH39" s="104"/>
      <c r="BI39" s="70">
        <f>IF(Monitoring_new!BI39="","",IF(Monitoring_new!BI39=Monitoring_new!$H39,Monitoring_new!$R39,IF(Monitoring_new!BI39=Monitoring_new!$J39,Monitoring_new!$S39,IF(Monitoring_new!BI39=Monitoring_new!$L39,Monitoring_new!$T39,IF(Monitoring_new!BI39=Monitoring_new!$N39,Monitoring_new!$U39,IF(Monitoring_new!BI39=Monitoring_new!$P39,Monitoring_new!$V39,"ERROR"))))))</f>
        <v>0</v>
      </c>
      <c r="BJ39" s="89"/>
      <c r="BK39" s="70">
        <f>IF(Monitoring_new!BK39="","",IF(Monitoring_new!BK39=Monitoring_new!$H39,Monitoring_new!$R39,IF(Monitoring_new!BK39=Monitoring_new!$J39,Monitoring_new!$S39,IF(Monitoring_new!BK39=Monitoring_new!$L39,Monitoring_new!$T39,IF(Monitoring_new!BK39=Monitoring_new!$N39,Monitoring_new!$U39,IF(Monitoring_new!BK39=Monitoring_new!$P39,Monitoring_new!$V39,"ERROR"))))))</f>
        <v>0</v>
      </c>
      <c r="BL39" s="88"/>
      <c r="BM39" s="70">
        <f>IF(Monitoring_new!BM39="","",IF(Monitoring_new!BM39=Monitoring_new!$H39,Monitoring_new!$R39,IF(Monitoring_new!BM39=Monitoring_new!$J39,Monitoring_new!$S39,IF(Monitoring_new!BM39=Monitoring_new!$L39,Monitoring_new!$T39,IF(Monitoring_new!BM39=Monitoring_new!$N39,Monitoring_new!$U39,IF(Monitoring_new!BM39=Monitoring_new!$P39,Monitoring_new!$V39,"ERROR"))))))</f>
        <v>0</v>
      </c>
      <c r="BN39" s="88"/>
      <c r="BO39" s="70">
        <f>IF(Monitoring_new!BO39="","",IF(Monitoring_new!BO39=Monitoring_new!$H39,Monitoring_new!$R39,IF(Monitoring_new!BO39=Monitoring_new!$J39,Monitoring_new!$S39,IF(Monitoring_new!BO39=Monitoring_new!$L39,Monitoring_new!$T39,IF(Monitoring_new!BO39=Monitoring_new!$N39,Monitoring_new!$U39,IF(Monitoring_new!BO39=Monitoring_new!$P39,Monitoring_new!$V39,"ERROR"))))))</f>
        <v>0</v>
      </c>
      <c r="BP39" s="88"/>
      <c r="BQ39" s="70">
        <f>IF(Monitoring_new!BQ39="","",IF(Monitoring_new!BQ39=Monitoring_new!$H39,Monitoring_new!$R39,IF(Monitoring_new!BQ39=Monitoring_new!$J39,Monitoring_new!$S39,IF(Monitoring_new!BQ39=Monitoring_new!$L39,Monitoring_new!$T39,IF(Monitoring_new!BQ39=Monitoring_new!$N39,Monitoring_new!$U39,IF(Monitoring_new!BQ39=Monitoring_new!$P39,Monitoring_new!$V39,"ERROR"))))))</f>
        <v>2</v>
      </c>
      <c r="BR39" s="88"/>
      <c r="BS39" s="70">
        <f>IF(Monitoring_new!BS39="","",IF(Monitoring_new!BS39=Monitoring_new!$H39,Monitoring_new!$R39,IF(Monitoring_new!BS39=Monitoring_new!$J39,Monitoring_new!$S39,IF(Monitoring_new!BS39=Monitoring_new!$L39,Monitoring_new!$T39,IF(Monitoring_new!BS39=Monitoring_new!$N39,Monitoring_new!$U39,IF(Monitoring_new!BS39=Monitoring_new!$P39,Monitoring_new!$V39,"ERROR"))))))</f>
        <v>0</v>
      </c>
      <c r="BT39" s="88"/>
      <c r="BU39" s="70">
        <f>IF(Monitoring_new!BU39="","",IF(Monitoring_new!BU39=Monitoring_new!$H39,Monitoring_new!$R39,IF(Monitoring_new!BU39=Monitoring_new!$J39,Monitoring_new!$S39,IF(Monitoring_new!BU39=Monitoring_new!$L39,Monitoring_new!$T39,IF(Monitoring_new!BU39=Monitoring_new!$N39,Monitoring_new!$U39,IF(Monitoring_new!BU39=Monitoring_new!$P39,Monitoring_new!$V39,"ERROR"))))))</f>
        <v>0</v>
      </c>
      <c r="BV39" s="88"/>
      <c r="BW39" s="70">
        <f>IF(Monitoring_new!BW39="","",IF(Monitoring_new!BW39=Monitoring_new!$H39,Monitoring_new!$R39,IF(Monitoring_new!BW39=Monitoring_new!$J39,Monitoring_new!$S39,IF(Monitoring_new!BW39=Monitoring_new!$L39,Monitoring_new!$T39,IF(Monitoring_new!BW39=Monitoring_new!$N39,Monitoring_new!$U39,IF(Monitoring_new!BW39=Monitoring_new!$P39,Monitoring_new!$V39,"ERROR"))))))</f>
        <v>0</v>
      </c>
      <c r="BX39" s="88"/>
      <c r="BY39" s="70">
        <f>IF(Monitoring_new!BY39="","",IF(Monitoring_new!BY39=Monitoring_new!$H39,Monitoring_new!$R39,IF(Monitoring_new!BY39=Monitoring_new!$J39,Monitoring_new!$S39,IF(Monitoring_new!BY39=Monitoring_new!$L39,Monitoring_new!$T39,IF(Monitoring_new!BY39=Monitoring_new!$N39,Monitoring_new!$U39,IF(Monitoring_new!BY39=Monitoring_new!$P39,Monitoring_new!$V39,"ERROR"))))))</f>
        <v>0</v>
      </c>
      <c r="BZ39" s="88"/>
      <c r="CA39" s="70">
        <f>IF(Monitoring_new!CA39="","",IF(Monitoring_new!CA39=Monitoring_new!$H39,Monitoring_new!$R39,IF(Monitoring_new!CA39=Monitoring_new!$J39,Monitoring_new!$S39,IF(Monitoring_new!CA39=Monitoring_new!$L39,Monitoring_new!$T39,IF(Monitoring_new!CA39=Monitoring_new!$N39,Monitoring_new!$U39,IF(Monitoring_new!CA39=Monitoring_new!$P39,Monitoring_new!$V39,"ERROR"))))))</f>
        <v>0</v>
      </c>
      <c r="CB39" s="88"/>
      <c r="CC39" s="70">
        <f>IF(Monitoring_new!CC39="","",IF(Monitoring_new!CC39=Monitoring_new!$H39,Monitoring_new!$R39,IF(Monitoring_new!CC39=Monitoring_new!$J39,Monitoring_new!$S39,IF(Monitoring_new!CC39=Monitoring_new!$L39,Monitoring_new!$T39,IF(Monitoring_new!CC39=Monitoring_new!$N39,Monitoring_new!$U39,IF(Monitoring_new!CC39=Monitoring_new!$P39,Monitoring_new!$V39,"ERROR"))))))</f>
        <v>0</v>
      </c>
      <c r="CD39" s="115"/>
      <c r="CE39" s="70">
        <f>IF(Monitoring_new!CE39="","",IF(Monitoring_new!CE39=Monitoring_new!$H39,Monitoring_new!$R39,IF(Monitoring_new!CE39=Monitoring_new!$J39,Monitoring_new!$S39,IF(Monitoring_new!CE39=Monitoring_new!$L39,Monitoring_new!$T39,IF(Monitoring_new!CE39=Monitoring_new!$N39,Monitoring_new!$U39,IF(Monitoring_new!CE39=Monitoring_new!$P39,Monitoring_new!$V39,"ERROR"))))))</f>
        <v>4</v>
      </c>
      <c r="CF39" s="104"/>
      <c r="CG39" s="70">
        <f>IF(Monitoring_new!CG39="","",IF(Monitoring_new!CG39=Monitoring_new!$H39,Monitoring_new!$R39,IF(Monitoring_new!CG39=Monitoring_new!$J39,Monitoring_new!$S39,IF(Monitoring_new!CG39=Monitoring_new!$L39,Monitoring_new!$T39,IF(Monitoring_new!CG39=Monitoring_new!$N39,Monitoring_new!$U39,IF(Monitoring_new!CG39=Monitoring_new!$P39,Monitoring_new!$V39,"ERROR"))))))</f>
        <v>0</v>
      </c>
      <c r="CH39" s="88"/>
      <c r="CI39" s="70">
        <f>IF(Monitoring_new!CI39="","",IF(Monitoring_new!CI39=Monitoring_new!$H39,Monitoring_new!$R39,IF(Monitoring_new!CI39=Monitoring_new!$J39,Monitoring_new!$S39,IF(Monitoring_new!CI39=Monitoring_new!$L39,Monitoring_new!$T39,IF(Monitoring_new!CI39=Monitoring_new!$N39,Monitoring_new!$U39,IF(Monitoring_new!CI39=Monitoring_new!$P39,Monitoring_new!$V39,"ERROR"))))))</f>
        <v>0</v>
      </c>
      <c r="CJ39" s="88"/>
      <c r="CK39" s="70">
        <f>IF(Monitoring_new!CK39="","",IF(Monitoring_new!CK39=Monitoring_new!$H39,Monitoring_new!$R39,IF(Monitoring_new!CK39=Monitoring_new!$J39,Monitoring_new!$S39,IF(Monitoring_new!CK39=Monitoring_new!$L39,Monitoring_new!$T39,IF(Monitoring_new!CK39=Monitoring_new!$N39,Monitoring_new!$U39,IF(Monitoring_new!CK39=Monitoring_new!$P39,Monitoring_new!$V39,"ERROR"))))))</f>
        <v>0</v>
      </c>
      <c r="CL39" s="88"/>
      <c r="CM39" s="70">
        <f>IF(Monitoring_new!CM39="","",IF(Monitoring_new!CM39=Monitoring_new!$H39,Monitoring_new!$R39,IF(Monitoring_new!CM39=Monitoring_new!$J39,Monitoring_new!$S39,IF(Monitoring_new!CM39=Monitoring_new!$L39,Monitoring_new!$T39,IF(Monitoring_new!CM39=Monitoring_new!$N39,Monitoring_new!$U39,IF(Monitoring_new!CM39=Monitoring_new!$P39,Monitoring_new!$V39,"ERROR"))))))</f>
        <v>0</v>
      </c>
      <c r="CN39" s="88"/>
      <c r="CO39" s="70">
        <f>IF(Monitoring_new!CO39="","",IF(Monitoring_new!CO39=Monitoring_new!$H39,Monitoring_new!$R39,IF(Monitoring_new!CO39=Monitoring_new!$J39,Monitoring_new!$S39,IF(Monitoring_new!CO39=Monitoring_new!$L39,Monitoring_new!$T39,IF(Monitoring_new!CO39=Monitoring_new!$N39,Monitoring_new!$U39,IF(Monitoring_new!CO39=Monitoring_new!$P39,Monitoring_new!$V39,"ERROR"))))))</f>
        <v>4</v>
      </c>
      <c r="CP39" s="88"/>
      <c r="CQ39" s="70">
        <f>IF(Monitoring_new!CQ39="","",IF(Monitoring_new!CQ39=Monitoring_new!$H39,Monitoring_new!$R39,IF(Monitoring_new!CQ39=Monitoring_new!$J39,Monitoring_new!$S39,IF(Monitoring_new!CQ39=Monitoring_new!$L39,Monitoring_new!$T39,IF(Monitoring_new!CQ39=Monitoring_new!$N39,Monitoring_new!$U39,IF(Monitoring_new!CQ39=Monitoring_new!$P39,Monitoring_new!$V39,"ERROR"))))))</f>
        <v>0</v>
      </c>
      <c r="CR39" s="89"/>
      <c r="CS39" s="70">
        <f>IF(Monitoring_new!CS39="","",IF(Monitoring_new!CS39=Monitoring_new!$H39,Monitoring_new!$R39,IF(Monitoring_new!CS39=Monitoring_new!$J39,Monitoring_new!$S39,IF(Monitoring_new!CS39=Monitoring_new!$L39,Monitoring_new!$T39,IF(Monitoring_new!CS39=Monitoring_new!$N39,Monitoring_new!$U39,IF(Monitoring_new!CS39=Monitoring_new!$P39,Monitoring_new!$V39,"ERROR"))))))</f>
        <v>4</v>
      </c>
      <c r="CT39" s="89"/>
      <c r="CU39" s="70">
        <f>IF(Monitoring_new!CU39="","",IF(Monitoring_new!CU39=Monitoring_new!$H39,Monitoring_new!$R39,IF(Monitoring_new!CU39=Monitoring_new!$J39,Monitoring_new!$S39,IF(Monitoring_new!CU39=Monitoring_new!$L39,Monitoring_new!$T39,IF(Monitoring_new!CU39=Monitoring_new!$N39,Monitoring_new!$U39,IF(Monitoring_new!CU39=Monitoring_new!$P39,Monitoring_new!$V39,"ERROR"))))))</f>
        <v>0</v>
      </c>
      <c r="CV39" s="88"/>
      <c r="CW39" s="70">
        <f>IF(Monitoring_new!CW39="","",IF(Monitoring_new!CW39=Monitoring_new!$H39,Monitoring_new!$R39,IF(Monitoring_new!CW39=Monitoring_new!$J39,Monitoring_new!$S39,IF(Monitoring_new!CW39=Monitoring_new!$L39,Monitoring_new!$T39,IF(Monitoring_new!CW39=Monitoring_new!$N39,Monitoring_new!$U39,IF(Monitoring_new!CW39=Monitoring_new!$P39,Monitoring_new!$V39,"ERROR"))))))</f>
        <v>0</v>
      </c>
      <c r="CX39" s="88"/>
      <c r="CY39" s="70">
        <f>IF(Monitoring_new!CY39="","",IF(Monitoring_new!CY39=Monitoring_new!$H39,Monitoring_new!$R39,IF(Monitoring_new!CY39=Monitoring_new!$J39,Monitoring_new!$S39,IF(Monitoring_new!CY39=Monitoring_new!$L39,Monitoring_new!$T39,IF(Monitoring_new!CY39=Monitoring_new!$N39,Monitoring_new!$U39,IF(Monitoring_new!CY39=Monitoring_new!$P39,Monitoring_new!$V39,"ERROR"))))))</f>
        <v>0</v>
      </c>
      <c r="CZ39" s="88"/>
      <c r="DA39" s="70">
        <f>IF(Monitoring_new!DA39="","",IF(Monitoring_new!DA39=Monitoring_new!$H39,Monitoring_new!$R39,IF(Monitoring_new!DA39=Monitoring_new!$J39,Monitoring_new!$S39,IF(Monitoring_new!DA39=Monitoring_new!$L39,Monitoring_new!$T39,IF(Monitoring_new!DA39=Monitoring_new!$N39,Monitoring_new!$U39,IF(Monitoring_new!DA39=Monitoring_new!$P39,Monitoring_new!$V39,"ERROR"))))))</f>
        <v>0</v>
      </c>
      <c r="DB39" s="88"/>
      <c r="DC39" s="70">
        <f>IF(Monitoring_new!DC39="","",IF(Monitoring_new!DC39=Monitoring_new!$H39,Monitoring_new!$R39,IF(Monitoring_new!DC39=Monitoring_new!$J39,Monitoring_new!$S39,IF(Monitoring_new!DC39=Monitoring_new!$L39,Monitoring_new!$T39,IF(Monitoring_new!DC39=Monitoring_new!$N39,Monitoring_new!$U39,IF(Monitoring_new!DC39=Monitoring_new!$P39,Monitoring_new!$V39,"ERROR"))))))</f>
        <v>4</v>
      </c>
      <c r="DD39" s="88"/>
      <c r="DE39" s="70">
        <f>IF(Monitoring_new!DE39="","",IF(Monitoring_new!DE39=Monitoring_new!$H39,Monitoring_new!$R39,IF(Monitoring_new!DE39=Monitoring_new!$J39,Monitoring_new!$S39,IF(Monitoring_new!DE39=Monitoring_new!$L39,Monitoring_new!$T39,IF(Monitoring_new!DE39=Monitoring_new!$N39,Monitoring_new!$U39,IF(Monitoring_new!DE39=Monitoring_new!$P39,Monitoring_new!$V39,"ERROR"))))))</f>
        <v>0</v>
      </c>
      <c r="DF39" s="88"/>
      <c r="DG39" s="70">
        <f>IF(Monitoring_new!DG39="","",IF(Monitoring_new!DG39=Monitoring_new!$H39,Monitoring_new!$R39,IF(Monitoring_new!DG39=Monitoring_new!$J39,Monitoring_new!$S39,IF(Monitoring_new!DG39=Monitoring_new!$L39,Monitoring_new!$T39,IF(Monitoring_new!DG39=Monitoring_new!$N39,Monitoring_new!$U39,IF(Monitoring_new!DG39=Monitoring_new!$P39,Monitoring_new!$V39,"ERROR"))))))</f>
        <v>0</v>
      </c>
      <c r="DH39" s="88"/>
      <c r="DI39" s="70">
        <f>IF(Monitoring_new!DI39="","",IF(Monitoring_new!DI39=Monitoring_new!$H39,Monitoring_new!$R39,IF(Monitoring_new!DI39=Monitoring_new!$J39,Monitoring_new!$S39,IF(Monitoring_new!DI39=Monitoring_new!$L39,Monitoring_new!$T39,IF(Monitoring_new!DI39=Monitoring_new!$N39,Monitoring_new!$U39,IF(Monitoring_new!DI39=Monitoring_new!$P39,Monitoring_new!$V39,"ERROR"))))))</f>
        <v>0</v>
      </c>
      <c r="DJ39" s="88"/>
      <c r="DK39" s="70">
        <f>IF(Monitoring_new!DK39="","",IF(Monitoring_new!DK39=Monitoring_new!$H39,Monitoring_new!$R39,IF(Monitoring_new!DK39=Monitoring_new!$J39,Monitoring_new!$S39,IF(Monitoring_new!DK39=Monitoring_new!$L39,Monitoring_new!$T39,IF(Monitoring_new!DK39=Monitoring_new!$N39,Monitoring_new!$U39,IF(Monitoring_new!DK39=Monitoring_new!$P39,Monitoring_new!$V39,"ERROR"))))))</f>
        <v>0</v>
      </c>
      <c r="DL39" s="88"/>
      <c r="DM39" s="70">
        <f>IF(Monitoring_new!DM39="","",IF(Monitoring_new!DM39=Monitoring_new!$H39,Monitoring_new!$R39,IF(Monitoring_new!DM39=Monitoring_new!$J39,Monitoring_new!$S39,IF(Monitoring_new!DM39=Monitoring_new!$L39,Monitoring_new!$T39,IF(Monitoring_new!DM39=Monitoring_new!$N39,Monitoring_new!$U39,IF(Monitoring_new!DM39=Monitoring_new!$P39,Monitoring_new!$V39,"ERROR"))))))</f>
        <v>0</v>
      </c>
      <c r="DN39" s="88"/>
      <c r="DO39" s="70">
        <f>IF(Monitoring_new!DO39="","",IF(Monitoring_new!DO39=Monitoring_new!$H39,Monitoring_new!$R39,IF(Monitoring_new!DO39=Monitoring_new!$J39,Monitoring_new!$S39,IF(Monitoring_new!DO39=Monitoring_new!$L39,Monitoring_new!$T39,IF(Monitoring_new!DO39=Monitoring_new!$N39,Monitoring_new!$U39,IF(Monitoring_new!DO39=Monitoring_new!$P39,Monitoring_new!$V39,"ERROR"))))))</f>
        <v>0</v>
      </c>
      <c r="DP39" s="88"/>
      <c r="DQ39" s="70">
        <f>IF(Monitoring_new!DQ39="","",IF(Monitoring_new!DQ39=Monitoring_new!$H39,Monitoring_new!$R39,IF(Monitoring_new!DQ39=Monitoring_new!$J39,Monitoring_new!$S39,IF(Monitoring_new!DQ39=Monitoring_new!$L39,Monitoring_new!$T39,IF(Monitoring_new!DQ39=Monitoring_new!$N39,Monitoring_new!$U39,IF(Monitoring_new!DQ39=Monitoring_new!$P39,Monitoring_new!$V39,"ERROR"))))))</f>
        <v>0</v>
      </c>
      <c r="DR39" s="88"/>
      <c r="DS39" s="70">
        <f>IF(Monitoring_new!DS39="","",IF(Monitoring_new!DS39=Monitoring_new!$H39,Monitoring_new!$R39,IF(Monitoring_new!DS39=Monitoring_new!$J39,Monitoring_new!$S39,IF(Monitoring_new!DS39=Monitoring_new!$L39,Monitoring_new!$T39,IF(Monitoring_new!DS39=Monitoring_new!$N39,Monitoring_new!$U39,IF(Monitoring_new!DS39=Monitoring_new!$P39,Monitoring_new!$V39,"ERROR"))))))</f>
        <v>0</v>
      </c>
      <c r="DT39" s="88"/>
      <c r="DU39" s="70">
        <f>IF(Monitoring_new!DU39="","",IF(Monitoring_new!DU39=Monitoring_new!$H39,Monitoring_new!$R39,IF(Monitoring_new!DU39=Monitoring_new!$J39,Monitoring_new!$S39,IF(Monitoring_new!DU39=Monitoring_new!$L39,Monitoring_new!$T39,IF(Monitoring_new!DU39=Monitoring_new!$N39,Monitoring_new!$U39,IF(Monitoring_new!DU39=Monitoring_new!$P39,Monitoring_new!$V39,"ERROR"))))))</f>
        <v>0</v>
      </c>
      <c r="DV39" s="88"/>
      <c r="DW39" s="70">
        <f>IF(Monitoring_new!DW39="","",IF(Monitoring_new!DW39=Monitoring_new!$H39,Monitoring_new!$R39,IF(Monitoring_new!DW39=Monitoring_new!$J39,Monitoring_new!$S39,IF(Monitoring_new!DW39=Monitoring_new!$L39,Monitoring_new!$T39,IF(Monitoring_new!DW39=Monitoring_new!$N39,Monitoring_new!$U39,IF(Monitoring_new!DW39=Monitoring_new!$P39,Monitoring_new!$V39,"ERROR"))))))</f>
        <v>0</v>
      </c>
      <c r="DX39" s="88"/>
      <c r="DY39" s="70">
        <f>IF(Monitoring_new!DY39="","",IF(Monitoring_new!DY39=Monitoring_new!$H39,Monitoring_new!$R39,IF(Monitoring_new!DY39=Monitoring_new!$J39,Monitoring_new!$S39,IF(Monitoring_new!DY39=Monitoring_new!$L39,Monitoring_new!$T39,IF(Monitoring_new!DY39=Monitoring_new!$N39,Monitoring_new!$U39,IF(Monitoring_new!DY39=Monitoring_new!$P39,Monitoring_new!$V39,"ERROR"))))))</f>
        <v>4</v>
      </c>
      <c r="DZ39" s="88"/>
      <c r="EA39" s="70">
        <f>IF(Monitoring_new!EA39="","",IF(Monitoring_new!EA39=Monitoring_new!$H39,Monitoring_new!$R39,IF(Monitoring_new!EA39=Monitoring_new!$J39,Monitoring_new!$S39,IF(Monitoring_new!EA39=Monitoring_new!$L39,Monitoring_new!$T39,IF(Monitoring_new!EA39=Monitoring_new!$N39,Monitoring_new!$U39,IF(Monitoring_new!EA39=Monitoring_new!$P39,Monitoring_new!$V39,"ERROR"))))))</f>
        <v>0</v>
      </c>
      <c r="EB39" s="88"/>
      <c r="EC39" s="70">
        <f>IF(Monitoring_new!EC39="","",IF(Monitoring_new!EC39=Monitoring_new!$H39,Monitoring_new!$R39,IF(Monitoring_new!EC39=Monitoring_new!$J39,Monitoring_new!$S39,IF(Monitoring_new!EC39=Monitoring_new!$L39,Monitoring_new!$T39,IF(Monitoring_new!EC39=Monitoring_new!$N39,Monitoring_new!$U39,IF(Monitoring_new!EC39=Monitoring_new!$P39,Monitoring_new!$V39,"ERROR"))))))</f>
        <v>0</v>
      </c>
      <c r="ED39" s="88"/>
      <c r="EE39" s="70">
        <f>IF(Monitoring_new!EE39="","",IF(Monitoring_new!EE39=Monitoring_new!$H39,Monitoring_new!$R39,IF(Monitoring_new!EE39=Monitoring_new!$J39,Monitoring_new!$S39,IF(Monitoring_new!EE39=Monitoring_new!$L39,Monitoring_new!$T39,IF(Monitoring_new!EE39=Monitoring_new!$N39,Monitoring_new!$U39,IF(Monitoring_new!EE39=Monitoring_new!$P39,Monitoring_new!$V39,"ERROR"))))))</f>
        <v>0</v>
      </c>
      <c r="EF39" s="88"/>
      <c r="EG39" s="70">
        <f>IF(Monitoring_new!EG39="","",IF(Monitoring_new!EG39=Monitoring_new!$H39,Monitoring_new!$R39,IF(Monitoring_new!EG39=Monitoring_new!$J39,Monitoring_new!$S39,IF(Monitoring_new!EG39=Monitoring_new!$L39,Monitoring_new!$T39,IF(Monitoring_new!EG39=Monitoring_new!$N39,Monitoring_new!$U39,IF(Monitoring_new!EG39=Monitoring_new!$P39,Monitoring_new!$V39,"ERROR"))))))</f>
        <v>0</v>
      </c>
      <c r="EH39" s="88"/>
      <c r="EI39" s="70">
        <f>IF(Monitoring_new!EI39="","",IF(Monitoring_new!EI39=Monitoring_new!$H39,Monitoring_new!$R39,IF(Monitoring_new!EI39=Monitoring_new!$J39,Monitoring_new!$S39,IF(Monitoring_new!EI39=Monitoring_new!$L39,Monitoring_new!$T39,IF(Monitoring_new!EI39=Monitoring_new!$N39,Monitoring_new!$U39,IF(Monitoring_new!EI39=Monitoring_new!$P39,Monitoring_new!$V39,"ERROR"))))))</f>
        <v>4</v>
      </c>
      <c r="EJ39" s="88"/>
      <c r="EK39" s="70">
        <f>IF(Monitoring_new!EK39="","",IF(Monitoring_new!EK39=Monitoring_new!$H39,Monitoring_new!$R39,IF(Monitoring_new!EK39=Monitoring_new!$J39,Monitoring_new!$S39,IF(Monitoring_new!EK39=Monitoring_new!$L39,Monitoring_new!$T39,IF(Monitoring_new!EK39=Monitoring_new!$N39,Monitoring_new!$U39,IF(Monitoring_new!EK39=Monitoring_new!$P39,Monitoring_new!$V39,"ERROR"))))))</f>
        <v>0</v>
      </c>
      <c r="EL39" s="88"/>
      <c r="EM39" s="70">
        <f>IF(Monitoring_new!EM39="","",IF(Monitoring_new!EM39=Monitoring_new!$H39,Monitoring_new!$R39,IF(Monitoring_new!EM39=Monitoring_new!$J39,Monitoring_new!$S39,IF(Monitoring_new!EM39=Monitoring_new!$L39,Monitoring_new!$T39,IF(Monitoring_new!EM39=Monitoring_new!$N39,Monitoring_new!$U39,IF(Monitoring_new!EM39=Monitoring_new!$P39,Monitoring_new!$V39,"ERROR"))))))</f>
        <v>0</v>
      </c>
      <c r="EN39" s="88"/>
      <c r="EO39" s="70">
        <f>IF(Monitoring_new!EO39="","",IF(Monitoring_new!EO39=Monitoring_new!$H39,Monitoring_new!$R39,IF(Monitoring_new!EO39=Monitoring_new!$J39,Monitoring_new!$S39,IF(Monitoring_new!EO39=Monitoring_new!$L39,Monitoring_new!$T39,IF(Monitoring_new!EO39=Monitoring_new!$N39,Monitoring_new!$U39,IF(Monitoring_new!EO39=Monitoring_new!$P39,Monitoring_new!$V39,"ERROR"))))))</f>
        <v>0</v>
      </c>
      <c r="EP39" s="88"/>
      <c r="EQ39" s="70">
        <f>IF(Monitoring_new!EQ39="","",IF(Monitoring_new!EQ39=Monitoring_new!$H39,Monitoring_new!$R39,IF(Monitoring_new!EQ39=Monitoring_new!$J39,Monitoring_new!$S39,IF(Monitoring_new!EQ39=Monitoring_new!$L39,Monitoring_new!$T39,IF(Monitoring_new!EQ39=Monitoring_new!$N39,Monitoring_new!$U39,IF(Monitoring_new!EQ39=Monitoring_new!$P39,Monitoring_new!$V39,"ERROR"))))))</f>
        <v>0</v>
      </c>
      <c r="ER39" s="88"/>
      <c r="ES39" s="70">
        <f>IF(Monitoring_new!ES39="","",IF(Monitoring_new!ES39=Monitoring_new!$H39,Monitoring_new!$R39,IF(Monitoring_new!ES39=Monitoring_new!$J39,Monitoring_new!$S39,IF(Monitoring_new!ES39=Monitoring_new!$L39,Monitoring_new!$T39,IF(Monitoring_new!ES39=Monitoring_new!$N39,Monitoring_new!$U39,IF(Monitoring_new!ES39=Monitoring_new!$P39,Monitoring_new!$V39,"ERROR"))))))</f>
        <v>0</v>
      </c>
      <c r="ET39" s="88"/>
      <c r="EU39" s="70">
        <f>IF(Monitoring_new!EU39="","",IF(Monitoring_new!EU39=Monitoring_new!$H39,Monitoring_new!$R39,IF(Monitoring_new!EU39=Monitoring_new!$J39,Monitoring_new!$S39,IF(Monitoring_new!EU39=Monitoring_new!$L39,Monitoring_new!$T39,IF(Monitoring_new!EU39=Monitoring_new!$N39,Monitoring_new!$U39,IF(Monitoring_new!EU39=Monitoring_new!$P39,Monitoring_new!$V39,"ERROR"))))))</f>
        <v>0</v>
      </c>
      <c r="EV39" s="88"/>
      <c r="EW39" s="70">
        <f>IF(Monitoring_new!EW39="","",IF(Monitoring_new!EW39=Monitoring_new!$H39,Monitoring_new!$R39,IF(Monitoring_new!EW39=Monitoring_new!$J39,Monitoring_new!$S39,IF(Monitoring_new!EW39=Monitoring_new!$L39,Monitoring_new!$T39,IF(Monitoring_new!EW39=Monitoring_new!$N39,Monitoring_new!$U39,IF(Monitoring_new!EW39=Monitoring_new!$P39,Monitoring_new!$V39,"ERROR"))))))</f>
        <v>0</v>
      </c>
      <c r="EX39" s="88"/>
      <c r="EY39" s="70">
        <f>IF(Monitoring_new!EY39="","",IF(Monitoring_new!EY39=Monitoring_new!$H39,Monitoring_new!$R39,IF(Monitoring_new!EY39=Monitoring_new!$J39,Monitoring_new!$S39,IF(Monitoring_new!EY39=Monitoring_new!$L39,Monitoring_new!$T39,IF(Monitoring_new!EY39=Monitoring_new!$N39,Monitoring_new!$U39,IF(Monitoring_new!EY39=Monitoring_new!$P39,Monitoring_new!$V39,"ERROR"))))))</f>
        <v>0</v>
      </c>
      <c r="EZ39" s="88"/>
      <c r="FA39" s="88"/>
      <c r="FB39" s="70" t="str">
        <f>IF(Monitoring_new!FB39="","",IF(Monitoring_new!FB39=Monitoring_new!$H39,Monitoring_new!$R39,IF(Monitoring_new!FB39=Monitoring_new!$J39,Monitoring_new!$S39,IF(Monitoring_new!FB39=Monitoring_new!$L39,Monitoring_new!$T39,IF(Monitoring_new!FB39=Monitoring_new!$N39,Monitoring_new!$U39,IF(Monitoring_new!FB39=Monitoring_new!$P39,Monitoring_new!$V39,"ERROR"))))))</f>
        <v/>
      </c>
      <c r="FC39" s="88"/>
      <c r="FD39" s="70" t="str">
        <f>IF(Monitoring_new!FD39="","",IF(Monitoring_new!FD39=Monitoring_new!$H39,Monitoring_new!$R39,IF(Monitoring_new!FD39=Monitoring_new!$J39,Monitoring_new!$S39,IF(Monitoring_new!FD39=Monitoring_new!$L39,Monitoring_new!$T39,IF(Monitoring_new!FD39=Monitoring_new!$N39,Monitoring_new!$U39,IF(Monitoring_new!FD39=Monitoring_new!$P39,Monitoring_new!$V39,"ERROR"))))))</f>
        <v/>
      </c>
      <c r="FE39" s="88"/>
      <c r="FF39" s="70" t="str">
        <f>IF(Monitoring_new!FF39="","",IF(Monitoring_new!FF39=Monitoring_new!$H39,Monitoring_new!$R39,IF(Monitoring_new!FF39=Monitoring_new!$J39,Monitoring_new!$S39,IF(Monitoring_new!FF39=Monitoring_new!$L39,Monitoring_new!$T39,IF(Monitoring_new!FF39=Monitoring_new!$N39,Monitoring_new!$U39,IF(Monitoring_new!FF39=Monitoring_new!$P39,Monitoring_new!$V39,"ERROR"))))))</f>
        <v/>
      </c>
      <c r="FG39" s="88"/>
    </row>
    <row r="40" spans="1:163" ht="50.1" customHeight="1" x14ac:dyDescent="0.3">
      <c r="A40" s="13" t="s">
        <v>64</v>
      </c>
      <c r="B40" s="8" t="s">
        <v>96</v>
      </c>
      <c r="C40" s="162" t="str">
        <f>VLOOKUP(A40,Quest_eng_2018!A:C,3,FALSE)</f>
        <v>Has the enterprise developed and made public any protection mechanisms of whistleblowers who reported acts of corruption?</v>
      </c>
      <c r="D40" s="162" t="s">
        <v>322</v>
      </c>
      <c r="E40" s="1" t="s">
        <v>170</v>
      </c>
      <c r="F40" s="1" t="s">
        <v>171</v>
      </c>
      <c r="G40" s="9">
        <v>2</v>
      </c>
      <c r="H40" s="1" t="s">
        <v>21</v>
      </c>
      <c r="I40" s="1" t="s">
        <v>22</v>
      </c>
      <c r="J40" s="1" t="s">
        <v>23</v>
      </c>
      <c r="K40" s="1" t="s">
        <v>24</v>
      </c>
      <c r="L40" s="1" t="s">
        <v>25</v>
      </c>
      <c r="M40" s="1" t="s">
        <v>26</v>
      </c>
      <c r="N40" s="1" t="s">
        <v>255</v>
      </c>
      <c r="O40" s="1" t="s">
        <v>255</v>
      </c>
      <c r="P40" s="1" t="s">
        <v>414</v>
      </c>
      <c r="Q40" s="1" t="s">
        <v>414</v>
      </c>
      <c r="R40" s="9">
        <v>2</v>
      </c>
      <c r="S40" s="1">
        <v>0</v>
      </c>
      <c r="T40" s="9">
        <f t="shared" si="0"/>
        <v>1</v>
      </c>
      <c r="U40" s="1" t="s">
        <v>255</v>
      </c>
      <c r="V40" s="1" t="s">
        <v>414</v>
      </c>
      <c r="W40" s="70">
        <f>IF(Monitoring_new!W40="","",IF(Monitoring_new!W40=Monitoring_new!$H40,Monitoring_new!$R40,IF(Monitoring_new!W40=Monitoring_new!$J40,Monitoring_new!$S40,IF(Monitoring_new!W40=Monitoring_new!$L40,Monitoring_new!$T40,IF(Monitoring_new!W40=Monitoring_new!$N40,Monitoring_new!$U40,IF(Monitoring_new!W40=Monitoring_new!$P40,Monitoring_new!$V40,"ERROR"))))))</f>
        <v>0</v>
      </c>
      <c r="X40" s="45"/>
      <c r="Y40" s="70">
        <f>IF(Monitoring_new!Y40="","",IF(Monitoring_new!Y40=Monitoring_new!$H40,Monitoring_new!$R40,IF(Monitoring_new!Y40=Monitoring_new!$J40,Monitoring_new!$S40,IF(Monitoring_new!Y40=Monitoring_new!$L40,Monitoring_new!$T40,IF(Monitoring_new!Y40=Monitoring_new!$N40,Monitoring_new!$U40,IF(Monitoring_new!Y40=Monitoring_new!$P40,Monitoring_new!$V40,"ERROR"))))))</f>
        <v>2</v>
      </c>
      <c r="Z40" s="104"/>
      <c r="AA40" s="70">
        <f>IF(Monitoring_new!AA40="","",IF(Monitoring_new!AA40=Monitoring_new!$H40,Monitoring_new!$R40,IF(Monitoring_new!AA40=Monitoring_new!$J40,Monitoring_new!$S40,IF(Monitoring_new!AA40=Monitoring_new!$L40,Monitoring_new!$T40,IF(Monitoring_new!AA40=Monitoring_new!$N40,Monitoring_new!$U40,IF(Monitoring_new!AA40=Monitoring_new!$P40,Monitoring_new!$V40,"ERROR"))))))</f>
        <v>0</v>
      </c>
      <c r="AB40" s="68"/>
      <c r="AC40" s="70">
        <f>IF(Monitoring_new!AC40="","",IF(Monitoring_new!AC40=Monitoring_new!$H40,Monitoring_new!$R40,IF(Monitoring_new!AC40=Monitoring_new!$J40,Monitoring_new!$S40,IF(Monitoring_new!AC40=Monitoring_new!$L40,Monitoring_new!$T40,IF(Monitoring_new!AC40=Monitoring_new!$N40,Monitoring_new!$U40,IF(Monitoring_new!AC40=Monitoring_new!$P40,Monitoring_new!$V40,"ERROR"))))))</f>
        <v>0</v>
      </c>
      <c r="AD40" s="89"/>
      <c r="AE40" s="70">
        <f>IF(Monitoring_new!AE40="","",IF(Monitoring_new!AE40=Monitoring_new!$H40,Monitoring_new!$R40,IF(Monitoring_new!AE40=Monitoring_new!$J40,Monitoring_new!$S40,IF(Monitoring_new!AE40=Monitoring_new!$L40,Monitoring_new!$T40,IF(Monitoring_new!AE40=Monitoring_new!$N40,Monitoring_new!$U40,IF(Monitoring_new!AE40=Monitoring_new!$P40,Monitoring_new!$V40,"ERROR"))))))</f>
        <v>0</v>
      </c>
      <c r="AF40" s="89"/>
      <c r="AG40" s="70">
        <f>IF(Monitoring_new!AG40="","",IF(Monitoring_new!AG40=Monitoring_new!$H40,Monitoring_new!$R40,IF(Monitoring_new!AG40=Monitoring_new!$J40,Monitoring_new!$S40,IF(Monitoring_new!AG40=Monitoring_new!$L40,Monitoring_new!$T40,IF(Monitoring_new!AG40=Monitoring_new!$N40,Monitoring_new!$U40,IF(Monitoring_new!AG40=Monitoring_new!$P40,Monitoring_new!$V40,"ERROR"))))))</f>
        <v>0</v>
      </c>
      <c r="AH40" s="89"/>
      <c r="AI40" s="70">
        <f>IF(Monitoring_new!AI40="","",IF(Monitoring_new!AI40=Monitoring_new!$H40,Monitoring_new!$R40,IF(Monitoring_new!AI40=Monitoring_new!$J40,Monitoring_new!$S40,IF(Monitoring_new!AI40=Monitoring_new!$L40,Monitoring_new!$T40,IF(Monitoring_new!AI40=Monitoring_new!$N40,Monitoring_new!$U40,IF(Monitoring_new!AI40=Monitoring_new!$P40,Monitoring_new!$V40,"ERROR"))))))</f>
        <v>0</v>
      </c>
      <c r="AJ40" s="104"/>
      <c r="AK40" s="70">
        <f>IF(Monitoring_new!AK40="","",IF(Monitoring_new!AK40=Monitoring_new!$H40,Monitoring_new!$R40,IF(Monitoring_new!AK40=Monitoring_new!$J40,Monitoring_new!$S40,IF(Monitoring_new!AK40=Monitoring_new!$L40,Monitoring_new!$T40,IF(Monitoring_new!AK40=Monitoring_new!$N40,Monitoring_new!$U40,IF(Monitoring_new!AK40=Monitoring_new!$P40,Monitoring_new!$V40,"ERROR"))))))</f>
        <v>0</v>
      </c>
      <c r="AL40" s="89"/>
      <c r="AM40" s="70">
        <f>IF(Monitoring_new!AM40="","",IF(Monitoring_new!AM40=Monitoring_new!$H40,Monitoring_new!$R40,IF(Monitoring_new!AM40=Monitoring_new!$J40,Monitoring_new!$S40,IF(Monitoring_new!AM40=Monitoring_new!$L40,Monitoring_new!$T40,IF(Monitoring_new!AM40=Monitoring_new!$N40,Monitoring_new!$U40,IF(Monitoring_new!AM40=Monitoring_new!$P40,Monitoring_new!$V40,"ERROR"))))))</f>
        <v>0</v>
      </c>
      <c r="AN40" s="89"/>
      <c r="AO40" s="70">
        <f>IF(Monitoring_new!AO40="","",IF(Monitoring_new!AO40=Monitoring_new!$H40,Monitoring_new!$R40,IF(Monitoring_new!AO40=Monitoring_new!$J40,Monitoring_new!$S40,IF(Monitoring_new!AO40=Monitoring_new!$L40,Monitoring_new!$T40,IF(Monitoring_new!AO40=Monitoring_new!$N40,Monitoring_new!$U40,IF(Monitoring_new!AO40=Monitoring_new!$P40,Monitoring_new!$V40,"ERROR"))))))</f>
        <v>0</v>
      </c>
      <c r="AP40" s="88"/>
      <c r="AQ40" s="70">
        <f>IF(Monitoring_new!AQ40="","",IF(Monitoring_new!AQ40=Monitoring_new!$H40,Monitoring_new!$R40,IF(Monitoring_new!AQ40=Monitoring_new!$J40,Monitoring_new!$S40,IF(Monitoring_new!AQ40=Monitoring_new!$L40,Monitoring_new!$T40,IF(Monitoring_new!AQ40=Monitoring_new!$N40,Monitoring_new!$U40,IF(Monitoring_new!AQ40=Monitoring_new!$P40,Monitoring_new!$V40,"ERROR"))))))</f>
        <v>0</v>
      </c>
      <c r="AR40" s="88"/>
      <c r="AS40" s="70">
        <f>IF(Monitoring_new!AS40="","",IF(Monitoring_new!AS40=Monitoring_new!$H40,Monitoring_new!$R40,IF(Monitoring_new!AS40=Monitoring_new!$J40,Monitoring_new!$S40,IF(Monitoring_new!AS40=Monitoring_new!$L40,Monitoring_new!$T40,IF(Monitoring_new!AS40=Monitoring_new!$N40,Monitoring_new!$U40,IF(Monitoring_new!AS40=Monitoring_new!$P40,Monitoring_new!$V40,"ERROR"))))))</f>
        <v>0</v>
      </c>
      <c r="AT40" s="89"/>
      <c r="AU40" s="70">
        <f>IF(Monitoring_new!AU40="","",IF(Monitoring_new!AU40=Monitoring_new!$H40,Monitoring_new!$R40,IF(Monitoring_new!AU40=Monitoring_new!$J40,Monitoring_new!$S40,IF(Monitoring_new!AU40=Monitoring_new!$L40,Monitoring_new!$T40,IF(Monitoring_new!AU40=Monitoring_new!$N40,Monitoring_new!$U40,IF(Monitoring_new!AU40=Monitoring_new!$P40,Monitoring_new!$V40,"ERROR"))))))</f>
        <v>0</v>
      </c>
      <c r="AV40" s="89"/>
      <c r="AW40" s="70">
        <f>IF(Monitoring_new!AW40="","",IF(Monitoring_new!AW40=Monitoring_new!$H40,Monitoring_new!$R40,IF(Monitoring_new!AW40=Monitoring_new!$J40,Monitoring_new!$S40,IF(Monitoring_new!AW40=Monitoring_new!$L40,Monitoring_new!$T40,IF(Monitoring_new!AW40=Monitoring_new!$N40,Monitoring_new!$U40,IF(Monitoring_new!AW40=Monitoring_new!$P40,Monitoring_new!$V40,"ERROR"))))))</f>
        <v>0</v>
      </c>
      <c r="AX40" s="89"/>
      <c r="AY40" s="70">
        <f>IF(Monitoring_new!AY40="","",IF(Monitoring_new!AY40=Monitoring_new!$H40,Monitoring_new!$R40,IF(Monitoring_new!AY40=Monitoring_new!$J40,Monitoring_new!$S40,IF(Monitoring_new!AY40=Monitoring_new!$L40,Monitoring_new!$T40,IF(Monitoring_new!AY40=Monitoring_new!$N40,Monitoring_new!$U40,IF(Monitoring_new!AY40=Monitoring_new!$P40,Monitoring_new!$V40,"ERROR"))))))</f>
        <v>0</v>
      </c>
      <c r="AZ40" s="89"/>
      <c r="BA40" s="70">
        <f>IF(Monitoring_new!BA40="","",IF(Monitoring_new!BA40=Monitoring_new!$H40,Monitoring_new!$R40,IF(Monitoring_new!BA40=Monitoring_new!$J40,Monitoring_new!$S40,IF(Monitoring_new!BA40=Monitoring_new!$L40,Monitoring_new!$T40,IF(Monitoring_new!BA40=Monitoring_new!$N40,Monitoring_new!$U40,IF(Monitoring_new!BA40=Monitoring_new!$P40,Monitoring_new!$V40,"ERROR"))))))</f>
        <v>0</v>
      </c>
      <c r="BB40" s="89"/>
      <c r="BC40" s="70">
        <f>IF(Monitoring_new!BC40="","",IF(Monitoring_new!BC40=Monitoring_new!$H40,Monitoring_new!$R40,IF(Monitoring_new!BC40=Monitoring_new!$J40,Monitoring_new!$S40,IF(Monitoring_new!BC40=Monitoring_new!$L40,Monitoring_new!$T40,IF(Monitoring_new!BC40=Monitoring_new!$N40,Monitoring_new!$U40,IF(Monitoring_new!BC40=Monitoring_new!$P40,Monitoring_new!$V40,"ERROR"))))))</f>
        <v>0</v>
      </c>
      <c r="BD40" s="89"/>
      <c r="BE40" s="70">
        <f>IF(Monitoring_new!BE40="","",IF(Monitoring_new!BE40=Monitoring_new!$H40,Monitoring_new!$R40,IF(Monitoring_new!BE40=Monitoring_new!$J40,Monitoring_new!$S40,IF(Monitoring_new!BE40=Monitoring_new!$L40,Monitoring_new!$T40,IF(Monitoring_new!BE40=Monitoring_new!$N40,Monitoring_new!$U40,IF(Monitoring_new!BE40=Monitoring_new!$P40,Monitoring_new!$V40,"ERROR"))))))</f>
        <v>0</v>
      </c>
      <c r="BF40" s="89"/>
      <c r="BG40" s="70">
        <f>IF(Monitoring_new!BG40="","",IF(Monitoring_new!BG40=Monitoring_new!$H40,Monitoring_new!$R40,IF(Monitoring_new!BG40=Monitoring_new!$J40,Monitoring_new!$S40,IF(Monitoring_new!BG40=Monitoring_new!$L40,Monitoring_new!$T40,IF(Monitoring_new!BG40=Monitoring_new!$N40,Monitoring_new!$U40,IF(Monitoring_new!BG40=Monitoring_new!$P40,Monitoring_new!$V40,"ERROR"))))))</f>
        <v>0</v>
      </c>
      <c r="BH40" s="104"/>
      <c r="BI40" s="70">
        <f>IF(Monitoring_new!BI40="","",IF(Monitoring_new!BI40=Monitoring_new!$H40,Monitoring_new!$R40,IF(Monitoring_new!BI40=Monitoring_new!$J40,Monitoring_new!$S40,IF(Monitoring_new!BI40=Monitoring_new!$L40,Monitoring_new!$T40,IF(Monitoring_new!BI40=Monitoring_new!$N40,Monitoring_new!$U40,IF(Monitoring_new!BI40=Monitoring_new!$P40,Monitoring_new!$V40,"ERROR"))))))</f>
        <v>0</v>
      </c>
      <c r="BJ40" s="88"/>
      <c r="BK40" s="70">
        <f>IF(Monitoring_new!BK40="","",IF(Monitoring_new!BK40=Monitoring_new!$H40,Monitoring_new!$R40,IF(Monitoring_new!BK40=Monitoring_new!$J40,Monitoring_new!$S40,IF(Monitoring_new!BK40=Monitoring_new!$L40,Monitoring_new!$T40,IF(Monitoring_new!BK40=Monitoring_new!$N40,Monitoring_new!$U40,IF(Monitoring_new!BK40=Monitoring_new!$P40,Monitoring_new!$V40,"ERROR"))))))</f>
        <v>0</v>
      </c>
      <c r="BL40" s="89"/>
      <c r="BM40" s="70">
        <f>IF(Monitoring_new!BM40="","",IF(Monitoring_new!BM40=Monitoring_new!$H40,Monitoring_new!$R40,IF(Monitoring_new!BM40=Monitoring_new!$J40,Monitoring_new!$S40,IF(Monitoring_new!BM40=Monitoring_new!$L40,Monitoring_new!$T40,IF(Monitoring_new!BM40=Monitoring_new!$N40,Monitoring_new!$U40,IF(Monitoring_new!BM40=Monitoring_new!$P40,Monitoring_new!$V40,"ERROR"))))))</f>
        <v>0</v>
      </c>
      <c r="BN40" s="89"/>
      <c r="BO40" s="70">
        <f>IF(Monitoring_new!BO40="","",IF(Monitoring_new!BO40=Monitoring_new!$H40,Monitoring_new!$R40,IF(Monitoring_new!BO40=Monitoring_new!$J40,Monitoring_new!$S40,IF(Monitoring_new!BO40=Monitoring_new!$L40,Monitoring_new!$T40,IF(Monitoring_new!BO40=Monitoring_new!$N40,Monitoring_new!$U40,IF(Monitoring_new!BO40=Monitoring_new!$P40,Monitoring_new!$V40,"ERROR"))))))</f>
        <v>0</v>
      </c>
      <c r="BP40" s="104"/>
      <c r="BQ40" s="70">
        <f>IF(Monitoring_new!BQ40="","",IF(Monitoring_new!BQ40=Monitoring_new!$H40,Monitoring_new!$R40,IF(Monitoring_new!BQ40=Monitoring_new!$J40,Monitoring_new!$S40,IF(Monitoring_new!BQ40=Monitoring_new!$L40,Monitoring_new!$T40,IF(Monitoring_new!BQ40=Monitoring_new!$N40,Monitoring_new!$U40,IF(Monitoring_new!BQ40=Monitoring_new!$P40,Monitoring_new!$V40,"ERROR"))))))</f>
        <v>0</v>
      </c>
      <c r="BR40" s="88"/>
      <c r="BS40" s="70">
        <f>IF(Monitoring_new!BS40="","",IF(Monitoring_new!BS40=Monitoring_new!$H40,Monitoring_new!$R40,IF(Monitoring_new!BS40=Monitoring_new!$J40,Monitoring_new!$S40,IF(Monitoring_new!BS40=Monitoring_new!$L40,Monitoring_new!$T40,IF(Monitoring_new!BS40=Monitoring_new!$N40,Monitoring_new!$U40,IF(Monitoring_new!BS40=Monitoring_new!$P40,Monitoring_new!$V40,"ERROR"))))))</f>
        <v>0</v>
      </c>
      <c r="BT40" s="104"/>
      <c r="BU40" s="70">
        <f>IF(Monitoring_new!BU40="","",IF(Monitoring_new!BU40=Monitoring_new!$H40,Monitoring_new!$R40,IF(Monitoring_new!BU40=Monitoring_new!$J40,Monitoring_new!$S40,IF(Monitoring_new!BU40=Monitoring_new!$L40,Monitoring_new!$T40,IF(Monitoring_new!BU40=Monitoring_new!$N40,Monitoring_new!$U40,IF(Monitoring_new!BU40=Monitoring_new!$P40,Monitoring_new!$V40,"ERROR"))))))</f>
        <v>0</v>
      </c>
      <c r="BV40" s="89"/>
      <c r="BW40" s="70">
        <f>IF(Monitoring_new!BW40="","",IF(Monitoring_new!BW40=Monitoring_new!$H40,Monitoring_new!$R40,IF(Monitoring_new!BW40=Monitoring_new!$J40,Monitoring_new!$S40,IF(Monitoring_new!BW40=Monitoring_new!$L40,Monitoring_new!$T40,IF(Monitoring_new!BW40=Monitoring_new!$N40,Monitoring_new!$U40,IF(Monitoring_new!BW40=Monitoring_new!$P40,Monitoring_new!$V40,"ERROR"))))))</f>
        <v>0</v>
      </c>
      <c r="BX40" s="89"/>
      <c r="BY40" s="70">
        <f>IF(Monitoring_new!BY40="","",IF(Monitoring_new!BY40=Monitoring_new!$H40,Monitoring_new!$R40,IF(Monitoring_new!BY40=Monitoring_new!$J40,Monitoring_new!$S40,IF(Monitoring_new!BY40=Monitoring_new!$L40,Monitoring_new!$T40,IF(Monitoring_new!BY40=Monitoring_new!$N40,Monitoring_new!$U40,IF(Monitoring_new!BY40=Monitoring_new!$P40,Monitoring_new!$V40,"ERROR"))))))</f>
        <v>0</v>
      </c>
      <c r="BZ40" s="89"/>
      <c r="CA40" s="70">
        <f>IF(Monitoring_new!CA40="","",IF(Monitoring_new!CA40=Monitoring_new!$H40,Monitoring_new!$R40,IF(Monitoring_new!CA40=Monitoring_new!$J40,Monitoring_new!$S40,IF(Monitoring_new!CA40=Monitoring_new!$L40,Monitoring_new!$T40,IF(Monitoring_new!CA40=Monitoring_new!$N40,Monitoring_new!$U40,IF(Monitoring_new!CA40=Monitoring_new!$P40,Monitoring_new!$V40,"ERROR"))))))</f>
        <v>0</v>
      </c>
      <c r="CB40" s="89"/>
      <c r="CC40" s="70">
        <f>IF(Monitoring_new!CC40="","",IF(Monitoring_new!CC40=Monitoring_new!$H40,Monitoring_new!$R40,IF(Monitoring_new!CC40=Monitoring_new!$J40,Monitoring_new!$S40,IF(Monitoring_new!CC40=Monitoring_new!$L40,Monitoring_new!$T40,IF(Monitoring_new!CC40=Monitoring_new!$N40,Monitoring_new!$U40,IF(Monitoring_new!CC40=Monitoring_new!$P40,Monitoring_new!$V40,"ERROR"))))))</f>
        <v>0</v>
      </c>
      <c r="CD40" s="45"/>
      <c r="CE40" s="70">
        <f>IF(Monitoring_new!CE40="","",IF(Monitoring_new!CE40=Monitoring_new!$H40,Monitoring_new!$R40,IF(Monitoring_new!CE40=Monitoring_new!$J40,Monitoring_new!$S40,IF(Monitoring_new!CE40=Monitoring_new!$L40,Monitoring_new!$T40,IF(Monitoring_new!CE40=Monitoring_new!$N40,Monitoring_new!$U40,IF(Monitoring_new!CE40=Monitoring_new!$P40,Monitoring_new!$V40,"ERROR"))))))</f>
        <v>2</v>
      </c>
      <c r="CF40" s="104"/>
      <c r="CG40" s="70">
        <f>IF(Monitoring_new!CG40="","",IF(Monitoring_new!CG40=Monitoring_new!$H40,Monitoring_new!$R40,IF(Monitoring_new!CG40=Monitoring_new!$J40,Monitoring_new!$S40,IF(Monitoring_new!CG40=Monitoring_new!$L40,Monitoring_new!$T40,IF(Monitoring_new!CG40=Monitoring_new!$N40,Monitoring_new!$U40,IF(Monitoring_new!CG40=Monitoring_new!$P40,Monitoring_new!$V40,"ERROR"))))))</f>
        <v>0</v>
      </c>
      <c r="CH40" s="88"/>
      <c r="CI40" s="70">
        <f>IF(Monitoring_new!CI40="","",IF(Monitoring_new!CI40=Monitoring_new!$H40,Monitoring_new!$R40,IF(Monitoring_new!CI40=Monitoring_new!$J40,Monitoring_new!$S40,IF(Monitoring_new!CI40=Monitoring_new!$L40,Monitoring_new!$T40,IF(Monitoring_new!CI40=Monitoring_new!$N40,Monitoring_new!$U40,IF(Monitoring_new!CI40=Monitoring_new!$P40,Monitoring_new!$V40,"ERROR"))))))</f>
        <v>0</v>
      </c>
      <c r="CJ40" s="89"/>
      <c r="CK40" s="70">
        <f>IF(Monitoring_new!CK40="","",IF(Monitoring_new!CK40=Monitoring_new!$H40,Monitoring_new!$R40,IF(Monitoring_new!CK40=Monitoring_new!$J40,Monitoring_new!$S40,IF(Monitoring_new!CK40=Monitoring_new!$L40,Monitoring_new!$T40,IF(Monitoring_new!CK40=Monitoring_new!$N40,Monitoring_new!$U40,IF(Monitoring_new!CK40=Monitoring_new!$P40,Monitoring_new!$V40,"ERROR"))))))</f>
        <v>0</v>
      </c>
      <c r="CL40" s="88"/>
      <c r="CM40" s="70">
        <f>IF(Monitoring_new!CM40="","",IF(Monitoring_new!CM40=Monitoring_new!$H40,Monitoring_new!$R40,IF(Monitoring_new!CM40=Monitoring_new!$J40,Monitoring_new!$S40,IF(Monitoring_new!CM40=Monitoring_new!$L40,Monitoring_new!$T40,IF(Monitoring_new!CM40=Monitoring_new!$N40,Monitoring_new!$U40,IF(Monitoring_new!CM40=Monitoring_new!$P40,Monitoring_new!$V40,"ERROR"))))))</f>
        <v>0</v>
      </c>
      <c r="CN40" s="88"/>
      <c r="CO40" s="70">
        <f>IF(Monitoring_new!CO40="","",IF(Monitoring_new!CO40=Monitoring_new!$H40,Monitoring_new!$R40,IF(Monitoring_new!CO40=Monitoring_new!$J40,Monitoring_new!$S40,IF(Monitoring_new!CO40=Monitoring_new!$L40,Monitoring_new!$T40,IF(Monitoring_new!CO40=Monitoring_new!$N40,Monitoring_new!$U40,IF(Monitoring_new!CO40=Monitoring_new!$P40,Monitoring_new!$V40,"ERROR"))))))</f>
        <v>2</v>
      </c>
      <c r="CP40" s="88"/>
      <c r="CQ40" s="70">
        <f>IF(Monitoring_new!CQ40="","",IF(Monitoring_new!CQ40=Monitoring_new!$H40,Monitoring_new!$R40,IF(Monitoring_new!CQ40=Monitoring_new!$J40,Monitoring_new!$S40,IF(Monitoring_new!CQ40=Monitoring_new!$L40,Monitoring_new!$T40,IF(Monitoring_new!CQ40=Monitoring_new!$N40,Monitoring_new!$U40,IF(Monitoring_new!CQ40=Monitoring_new!$P40,Monitoring_new!$V40,"ERROR"))))))</f>
        <v>0</v>
      </c>
      <c r="CR40" s="89"/>
      <c r="CS40" s="70">
        <f>IF(Monitoring_new!CS40="","",IF(Monitoring_new!CS40=Monitoring_new!$H40,Monitoring_new!$R40,IF(Monitoring_new!CS40=Monitoring_new!$J40,Monitoring_new!$S40,IF(Monitoring_new!CS40=Monitoring_new!$L40,Monitoring_new!$T40,IF(Monitoring_new!CS40=Monitoring_new!$N40,Monitoring_new!$U40,IF(Monitoring_new!CS40=Monitoring_new!$P40,Monitoring_new!$V40,"ERROR"))))))</f>
        <v>0</v>
      </c>
      <c r="CT40" s="88"/>
      <c r="CU40" s="70">
        <f>IF(Monitoring_new!CU40="","",IF(Monitoring_new!CU40=Monitoring_new!$H40,Monitoring_new!$R40,IF(Monitoring_new!CU40=Monitoring_new!$J40,Monitoring_new!$S40,IF(Monitoring_new!CU40=Monitoring_new!$L40,Monitoring_new!$T40,IF(Monitoring_new!CU40=Monitoring_new!$N40,Monitoring_new!$U40,IF(Monitoring_new!CU40=Monitoring_new!$P40,Monitoring_new!$V40,"ERROR"))))))</f>
        <v>0</v>
      </c>
      <c r="CV40" s="89"/>
      <c r="CW40" s="70">
        <f>IF(Monitoring_new!CW40="","",IF(Monitoring_new!CW40=Monitoring_new!$H40,Monitoring_new!$R40,IF(Monitoring_new!CW40=Monitoring_new!$J40,Monitoring_new!$S40,IF(Monitoring_new!CW40=Monitoring_new!$L40,Monitoring_new!$T40,IF(Monitoring_new!CW40=Monitoring_new!$N40,Monitoring_new!$U40,IF(Monitoring_new!CW40=Monitoring_new!$P40,Monitoring_new!$V40,"ERROR"))))))</f>
        <v>0</v>
      </c>
      <c r="CX40" s="88"/>
      <c r="CY40" s="70">
        <f>IF(Monitoring_new!CY40="","",IF(Monitoring_new!CY40=Monitoring_new!$H40,Monitoring_new!$R40,IF(Monitoring_new!CY40=Monitoring_new!$J40,Monitoring_new!$S40,IF(Monitoring_new!CY40=Monitoring_new!$L40,Monitoring_new!$T40,IF(Monitoring_new!CY40=Monitoring_new!$N40,Monitoring_new!$U40,IF(Monitoring_new!CY40=Monitoring_new!$P40,Monitoring_new!$V40,"ERROR"))))))</f>
        <v>0</v>
      </c>
      <c r="CZ40" s="88"/>
      <c r="DA40" s="70">
        <f>IF(Monitoring_new!DA40="","",IF(Monitoring_new!DA40=Monitoring_new!$H40,Monitoring_new!$R40,IF(Monitoring_new!DA40=Monitoring_new!$J40,Monitoring_new!$S40,IF(Monitoring_new!DA40=Monitoring_new!$L40,Monitoring_new!$T40,IF(Monitoring_new!DA40=Monitoring_new!$N40,Monitoring_new!$U40,IF(Monitoring_new!DA40=Monitoring_new!$P40,Monitoring_new!$V40,"ERROR"))))))</f>
        <v>0</v>
      </c>
      <c r="DB40" s="126"/>
      <c r="DC40" s="70">
        <f>IF(Monitoring_new!DC40="","",IF(Monitoring_new!DC40=Monitoring_new!$H40,Monitoring_new!$R40,IF(Monitoring_new!DC40=Monitoring_new!$J40,Monitoring_new!$S40,IF(Monitoring_new!DC40=Monitoring_new!$L40,Monitoring_new!$T40,IF(Monitoring_new!DC40=Monitoring_new!$N40,Monitoring_new!$U40,IF(Monitoring_new!DC40=Monitoring_new!$P40,Monitoring_new!$V40,"ERROR"))))))</f>
        <v>0</v>
      </c>
      <c r="DD40" s="89"/>
      <c r="DE40" s="70">
        <f>IF(Monitoring_new!DE40="","",IF(Monitoring_new!DE40=Monitoring_new!$H40,Monitoring_new!$R40,IF(Monitoring_new!DE40=Monitoring_new!$J40,Monitoring_new!$S40,IF(Monitoring_new!DE40=Monitoring_new!$L40,Monitoring_new!$T40,IF(Monitoring_new!DE40=Monitoring_new!$N40,Monitoring_new!$U40,IF(Monitoring_new!DE40=Monitoring_new!$P40,Monitoring_new!$V40,"ERROR"))))))</f>
        <v>0</v>
      </c>
      <c r="DF40" s="89"/>
      <c r="DG40" s="70">
        <f>IF(Monitoring_new!DG40="","",IF(Monitoring_new!DG40=Monitoring_new!$H40,Monitoring_new!$R40,IF(Monitoring_new!DG40=Monitoring_new!$J40,Monitoring_new!$S40,IF(Monitoring_new!DG40=Monitoring_new!$L40,Monitoring_new!$T40,IF(Monitoring_new!DG40=Monitoring_new!$N40,Monitoring_new!$U40,IF(Monitoring_new!DG40=Monitoring_new!$P40,Monitoring_new!$V40,"ERROR"))))))</f>
        <v>0</v>
      </c>
      <c r="DH40" s="89"/>
      <c r="DI40" s="70">
        <f>IF(Monitoring_new!DI40="","",IF(Monitoring_new!DI40=Monitoring_new!$H40,Monitoring_new!$R40,IF(Monitoring_new!DI40=Monitoring_new!$J40,Monitoring_new!$S40,IF(Monitoring_new!DI40=Monitoring_new!$L40,Monitoring_new!$T40,IF(Monitoring_new!DI40=Monitoring_new!$N40,Monitoring_new!$U40,IF(Monitoring_new!DI40=Monitoring_new!$P40,Monitoring_new!$V40,"ERROR"))))))</f>
        <v>0</v>
      </c>
      <c r="DJ40" s="89"/>
      <c r="DK40" s="70">
        <f>IF(Monitoring_new!DK40="","",IF(Monitoring_new!DK40=Monitoring_new!$H40,Monitoring_new!$R40,IF(Monitoring_new!DK40=Monitoring_new!$J40,Monitoring_new!$S40,IF(Monitoring_new!DK40=Monitoring_new!$L40,Monitoring_new!$T40,IF(Monitoring_new!DK40=Monitoring_new!$N40,Monitoring_new!$U40,IF(Monitoring_new!DK40=Monitoring_new!$P40,Monitoring_new!$V40,"ERROR"))))))</f>
        <v>0</v>
      </c>
      <c r="DL40" s="88"/>
      <c r="DM40" s="70">
        <f>IF(Monitoring_new!DM40="","",IF(Monitoring_new!DM40=Monitoring_new!$H40,Monitoring_new!$R40,IF(Monitoring_new!DM40=Monitoring_new!$J40,Monitoring_new!$S40,IF(Monitoring_new!DM40=Monitoring_new!$L40,Monitoring_new!$T40,IF(Monitoring_new!DM40=Monitoring_new!$N40,Monitoring_new!$U40,IF(Monitoring_new!DM40=Monitoring_new!$P40,Monitoring_new!$V40,"ERROR"))))))</f>
        <v>0</v>
      </c>
      <c r="DN40" s="89"/>
      <c r="DO40" s="70">
        <f>IF(Monitoring_new!DO40="","",IF(Monitoring_new!DO40=Monitoring_new!$H40,Monitoring_new!$R40,IF(Monitoring_new!DO40=Monitoring_new!$J40,Monitoring_new!$S40,IF(Monitoring_new!DO40=Monitoring_new!$L40,Monitoring_new!$T40,IF(Monitoring_new!DO40=Monitoring_new!$N40,Monitoring_new!$U40,IF(Monitoring_new!DO40=Monitoring_new!$P40,Monitoring_new!$V40,"ERROR"))))))</f>
        <v>0</v>
      </c>
      <c r="DP40" s="89"/>
      <c r="DQ40" s="70">
        <f>IF(Monitoring_new!DQ40="","",IF(Monitoring_new!DQ40=Monitoring_new!$H40,Monitoring_new!$R40,IF(Monitoring_new!DQ40=Monitoring_new!$J40,Monitoring_new!$S40,IF(Monitoring_new!DQ40=Monitoring_new!$L40,Monitoring_new!$T40,IF(Monitoring_new!DQ40=Monitoring_new!$N40,Monitoring_new!$U40,IF(Monitoring_new!DQ40=Monitoring_new!$P40,Monitoring_new!$V40,"ERROR"))))))</f>
        <v>0</v>
      </c>
      <c r="DR40" s="89"/>
      <c r="DS40" s="70">
        <f>IF(Monitoring_new!DS40="","",IF(Monitoring_new!DS40=Monitoring_new!$H40,Monitoring_new!$R40,IF(Monitoring_new!DS40=Monitoring_new!$J40,Monitoring_new!$S40,IF(Monitoring_new!DS40=Monitoring_new!$L40,Monitoring_new!$T40,IF(Monitoring_new!DS40=Monitoring_new!$N40,Monitoring_new!$U40,IF(Monitoring_new!DS40=Monitoring_new!$P40,Monitoring_new!$V40,"ERROR"))))))</f>
        <v>0</v>
      </c>
      <c r="DT40" s="89"/>
      <c r="DU40" s="70">
        <f>IF(Monitoring_new!DU40="","",IF(Monitoring_new!DU40=Monitoring_new!$H40,Monitoring_new!$R40,IF(Monitoring_new!DU40=Monitoring_new!$J40,Monitoring_new!$S40,IF(Monitoring_new!DU40=Monitoring_new!$L40,Monitoring_new!$T40,IF(Monitoring_new!DU40=Monitoring_new!$N40,Monitoring_new!$U40,IF(Monitoring_new!DU40=Monitoring_new!$P40,Monitoring_new!$V40,"ERROR"))))))</f>
        <v>0</v>
      </c>
      <c r="DV40" s="89"/>
      <c r="DW40" s="70">
        <f>IF(Monitoring_new!DW40="","",IF(Monitoring_new!DW40=Monitoring_new!$H40,Monitoring_new!$R40,IF(Monitoring_new!DW40=Monitoring_new!$J40,Monitoring_new!$S40,IF(Monitoring_new!DW40=Monitoring_new!$L40,Monitoring_new!$T40,IF(Monitoring_new!DW40=Monitoring_new!$N40,Monitoring_new!$U40,IF(Monitoring_new!DW40=Monitoring_new!$P40,Monitoring_new!$V40,"ERROR"))))))</f>
        <v>0</v>
      </c>
      <c r="DX40" s="89"/>
      <c r="DY40" s="70">
        <f>IF(Monitoring_new!DY40="","",IF(Monitoring_new!DY40=Monitoring_new!$H40,Monitoring_new!$R40,IF(Monitoring_new!DY40=Monitoring_new!$J40,Monitoring_new!$S40,IF(Monitoring_new!DY40=Monitoring_new!$L40,Monitoring_new!$T40,IF(Monitoring_new!DY40=Monitoring_new!$N40,Monitoring_new!$U40,IF(Monitoring_new!DY40=Monitoring_new!$P40,Monitoring_new!$V40,"ERROR"))))))</f>
        <v>1</v>
      </c>
      <c r="DZ40" s="89"/>
      <c r="EA40" s="70">
        <f>IF(Monitoring_new!EA40="","",IF(Monitoring_new!EA40=Monitoring_new!$H40,Monitoring_new!$R40,IF(Monitoring_new!EA40=Monitoring_new!$J40,Monitoring_new!$S40,IF(Monitoring_new!EA40=Monitoring_new!$L40,Monitoring_new!$T40,IF(Monitoring_new!EA40=Monitoring_new!$N40,Monitoring_new!$U40,IF(Monitoring_new!EA40=Monitoring_new!$P40,Monitoring_new!$V40,"ERROR"))))))</f>
        <v>0</v>
      </c>
      <c r="EB40" s="89"/>
      <c r="EC40" s="70">
        <f>IF(Monitoring_new!EC40="","",IF(Monitoring_new!EC40=Monitoring_new!$H40,Monitoring_new!$R40,IF(Monitoring_new!EC40=Monitoring_new!$J40,Monitoring_new!$S40,IF(Monitoring_new!EC40=Monitoring_new!$L40,Monitoring_new!$T40,IF(Monitoring_new!EC40=Monitoring_new!$N40,Monitoring_new!$U40,IF(Monitoring_new!EC40=Monitoring_new!$P40,Monitoring_new!$V40,"ERROR"))))))</f>
        <v>0</v>
      </c>
      <c r="ED40" s="89"/>
      <c r="EE40" s="70">
        <f>IF(Monitoring_new!EE40="","",IF(Monitoring_new!EE40=Monitoring_new!$H40,Monitoring_new!$R40,IF(Monitoring_new!EE40=Monitoring_new!$J40,Monitoring_new!$S40,IF(Monitoring_new!EE40=Monitoring_new!$L40,Monitoring_new!$T40,IF(Monitoring_new!EE40=Monitoring_new!$N40,Monitoring_new!$U40,IF(Monitoring_new!EE40=Monitoring_new!$P40,Monitoring_new!$V40,"ERROR"))))))</f>
        <v>0</v>
      </c>
      <c r="EF40" s="89"/>
      <c r="EG40" s="70">
        <f>IF(Monitoring_new!EG40="","",IF(Monitoring_new!EG40=Monitoring_new!$H40,Monitoring_new!$R40,IF(Monitoring_new!EG40=Monitoring_new!$J40,Monitoring_new!$S40,IF(Monitoring_new!EG40=Monitoring_new!$L40,Monitoring_new!$T40,IF(Monitoring_new!EG40=Monitoring_new!$N40,Monitoring_new!$U40,IF(Monitoring_new!EG40=Monitoring_new!$P40,Monitoring_new!$V40,"ERROR"))))))</f>
        <v>0</v>
      </c>
      <c r="EH40" s="89"/>
      <c r="EI40" s="70">
        <f>IF(Monitoring_new!EI40="","",IF(Monitoring_new!EI40=Monitoring_new!$H40,Monitoring_new!$R40,IF(Monitoring_new!EI40=Monitoring_new!$J40,Monitoring_new!$S40,IF(Monitoring_new!EI40=Monitoring_new!$L40,Monitoring_new!$T40,IF(Monitoring_new!EI40=Monitoring_new!$N40,Monitoring_new!$U40,IF(Monitoring_new!EI40=Monitoring_new!$P40,Monitoring_new!$V40,"ERROR"))))))</f>
        <v>0</v>
      </c>
      <c r="EJ40" s="89"/>
      <c r="EK40" s="70">
        <f>IF(Monitoring_new!EK40="","",IF(Monitoring_new!EK40=Monitoring_new!$H40,Monitoring_new!$R40,IF(Monitoring_new!EK40=Monitoring_new!$J40,Monitoring_new!$S40,IF(Monitoring_new!EK40=Monitoring_new!$L40,Monitoring_new!$T40,IF(Monitoring_new!EK40=Monitoring_new!$N40,Monitoring_new!$U40,IF(Monitoring_new!EK40=Monitoring_new!$P40,Monitoring_new!$V40,"ERROR"))))))</f>
        <v>0</v>
      </c>
      <c r="EL40" s="89"/>
      <c r="EM40" s="70">
        <f>IF(Monitoring_new!EM40="","",IF(Monitoring_new!EM40=Monitoring_new!$H40,Monitoring_new!$R40,IF(Monitoring_new!EM40=Monitoring_new!$J40,Monitoring_new!$S40,IF(Monitoring_new!EM40=Monitoring_new!$L40,Monitoring_new!$T40,IF(Monitoring_new!EM40=Monitoring_new!$N40,Monitoring_new!$U40,IF(Monitoring_new!EM40=Monitoring_new!$P40,Monitoring_new!$V40,"ERROR"))))))</f>
        <v>0</v>
      </c>
      <c r="EN40" s="89"/>
      <c r="EO40" s="70">
        <f>IF(Monitoring_new!EO40="","",IF(Monitoring_new!EO40=Monitoring_new!$H40,Monitoring_new!$R40,IF(Monitoring_new!EO40=Monitoring_new!$J40,Monitoring_new!$S40,IF(Monitoring_new!EO40=Monitoring_new!$L40,Monitoring_new!$T40,IF(Monitoring_new!EO40=Monitoring_new!$N40,Monitoring_new!$U40,IF(Monitoring_new!EO40=Monitoring_new!$P40,Monitoring_new!$V40,"ERROR"))))))</f>
        <v>0</v>
      </c>
      <c r="EP40" s="89"/>
      <c r="EQ40" s="70">
        <f>IF(Monitoring_new!EQ40="","",IF(Monitoring_new!EQ40=Monitoring_new!$H40,Monitoring_new!$R40,IF(Monitoring_new!EQ40=Monitoring_new!$J40,Monitoring_new!$S40,IF(Monitoring_new!EQ40=Monitoring_new!$L40,Monitoring_new!$T40,IF(Monitoring_new!EQ40=Monitoring_new!$N40,Monitoring_new!$U40,IF(Monitoring_new!EQ40=Monitoring_new!$P40,Monitoring_new!$V40,"ERROR"))))))</f>
        <v>0</v>
      </c>
      <c r="ER40" s="89"/>
      <c r="ES40" s="70">
        <f>IF(Monitoring_new!ES40="","",IF(Monitoring_new!ES40=Monitoring_new!$H40,Monitoring_new!$R40,IF(Monitoring_new!ES40=Monitoring_new!$J40,Monitoring_new!$S40,IF(Monitoring_new!ES40=Monitoring_new!$L40,Monitoring_new!$T40,IF(Monitoring_new!ES40=Monitoring_new!$N40,Monitoring_new!$U40,IF(Monitoring_new!ES40=Monitoring_new!$P40,Monitoring_new!$V40,"ERROR"))))))</f>
        <v>0</v>
      </c>
      <c r="ET40" s="89"/>
      <c r="EU40" s="70">
        <f>IF(Monitoring_new!EU40="","",IF(Monitoring_new!EU40=Monitoring_new!$H40,Monitoring_new!$R40,IF(Monitoring_new!EU40=Monitoring_new!$J40,Monitoring_new!$S40,IF(Monitoring_new!EU40=Monitoring_new!$L40,Monitoring_new!$T40,IF(Monitoring_new!EU40=Monitoring_new!$N40,Monitoring_new!$U40,IF(Monitoring_new!EU40=Monitoring_new!$P40,Monitoring_new!$V40,"ERROR"))))))</f>
        <v>0</v>
      </c>
      <c r="EV40" s="89"/>
      <c r="EW40" s="70">
        <f>IF(Monitoring_new!EW40="","",IF(Monitoring_new!EW40=Monitoring_new!$H40,Monitoring_new!$R40,IF(Monitoring_new!EW40=Monitoring_new!$J40,Monitoring_new!$S40,IF(Monitoring_new!EW40=Monitoring_new!$L40,Monitoring_new!$T40,IF(Monitoring_new!EW40=Monitoring_new!$N40,Monitoring_new!$U40,IF(Monitoring_new!EW40=Monitoring_new!$P40,Monitoring_new!$V40,"ERROR"))))))</f>
        <v>0</v>
      </c>
      <c r="EX40" s="89"/>
      <c r="EY40" s="70">
        <f>IF(Monitoring_new!EY40="","",IF(Monitoring_new!EY40=Monitoring_new!$H40,Monitoring_new!$R40,IF(Monitoring_new!EY40=Monitoring_new!$J40,Monitoring_new!$S40,IF(Monitoring_new!EY40=Monitoring_new!$L40,Monitoring_new!$T40,IF(Monitoring_new!EY40=Monitoring_new!$N40,Monitoring_new!$U40,IF(Monitoring_new!EY40=Monitoring_new!$P40,Monitoring_new!$V40,"ERROR"))))))</f>
        <v>0</v>
      </c>
      <c r="EZ40" s="89"/>
      <c r="FA40" s="89"/>
      <c r="FB40" s="70" t="str">
        <f>IF(Monitoring_new!FB40="","",IF(Monitoring_new!FB40=Monitoring_new!$H40,Monitoring_new!$R40,IF(Monitoring_new!FB40=Monitoring_new!$J40,Monitoring_new!$S40,IF(Monitoring_new!FB40=Monitoring_new!$L40,Monitoring_new!$T40,IF(Monitoring_new!FB40=Monitoring_new!$N40,Monitoring_new!$U40,IF(Monitoring_new!FB40=Monitoring_new!$P40,Monitoring_new!$V40,"ERROR"))))))</f>
        <v/>
      </c>
      <c r="FC40" s="88"/>
      <c r="FD40" s="70" t="str">
        <f>IF(Monitoring_new!FD40="","",IF(Monitoring_new!FD40=Monitoring_new!$H40,Monitoring_new!$R40,IF(Monitoring_new!FD40=Monitoring_new!$J40,Monitoring_new!$S40,IF(Monitoring_new!FD40=Monitoring_new!$L40,Monitoring_new!$T40,IF(Monitoring_new!FD40=Monitoring_new!$N40,Monitoring_new!$U40,IF(Monitoring_new!FD40=Monitoring_new!$P40,Monitoring_new!$V40,"ERROR"))))))</f>
        <v/>
      </c>
      <c r="FE40" s="89"/>
      <c r="FF40" s="70" t="str">
        <f>IF(Monitoring_new!FF40="","",IF(Monitoring_new!FF40=Monitoring_new!$H40,Monitoring_new!$R40,IF(Monitoring_new!FF40=Monitoring_new!$J40,Monitoring_new!$S40,IF(Monitoring_new!FF40=Monitoring_new!$L40,Monitoring_new!$T40,IF(Monitoring_new!FF40=Monitoring_new!$N40,Monitoring_new!$U40,IF(Monitoring_new!FF40=Monitoring_new!$P40,Monitoring_new!$V40,"ERROR"))))))</f>
        <v/>
      </c>
      <c r="FG40" s="88"/>
    </row>
    <row r="41" spans="1:163" ht="50.1" customHeight="1" x14ac:dyDescent="0.3">
      <c r="A41" s="13" t="s">
        <v>65</v>
      </c>
      <c r="B41" s="21" t="s">
        <v>97</v>
      </c>
      <c r="C41" s="162" t="str">
        <f>VLOOKUP(A41,Quest_eng_2018!A:C,3,FALSE)</f>
        <v>Is there any information on training courses on anti-corruption fight conducted by the enterprise for its employees or managers available on the Web page?</v>
      </c>
      <c r="D41" s="162" t="s">
        <v>322</v>
      </c>
      <c r="E41" s="1" t="s">
        <v>172</v>
      </c>
      <c r="F41" s="1" t="s">
        <v>173</v>
      </c>
      <c r="G41" s="9">
        <v>1</v>
      </c>
      <c r="H41" s="1" t="s">
        <v>21</v>
      </c>
      <c r="I41" s="1" t="s">
        <v>22</v>
      </c>
      <c r="J41" s="1" t="s">
        <v>23</v>
      </c>
      <c r="K41" s="1" t="s">
        <v>24</v>
      </c>
      <c r="L41" s="1" t="s">
        <v>25</v>
      </c>
      <c r="M41" s="1" t="s">
        <v>26</v>
      </c>
      <c r="N41" s="1" t="s">
        <v>255</v>
      </c>
      <c r="O41" s="1" t="s">
        <v>255</v>
      </c>
      <c r="P41" s="1" t="s">
        <v>414</v>
      </c>
      <c r="Q41" s="1" t="s">
        <v>414</v>
      </c>
      <c r="R41" s="9">
        <v>1</v>
      </c>
      <c r="S41" s="1">
        <v>0</v>
      </c>
      <c r="T41" s="9">
        <f t="shared" si="0"/>
        <v>0.5</v>
      </c>
      <c r="U41" s="1" t="s">
        <v>255</v>
      </c>
      <c r="V41" s="1" t="s">
        <v>414</v>
      </c>
      <c r="W41" s="70">
        <f>IF(Monitoring_new!W41="","",IF(Monitoring_new!W41=Monitoring_new!$H41,Monitoring_new!$R41,IF(Monitoring_new!W41=Monitoring_new!$J41,Monitoring_new!$S41,IF(Monitoring_new!W41=Monitoring_new!$L41,Monitoring_new!$T41,IF(Monitoring_new!W41=Monitoring_new!$N41,Monitoring_new!$U41,IF(Monitoring_new!W41=Monitoring_new!$P41,Monitoring_new!$V41,"ERROR"))))))</f>
        <v>0</v>
      </c>
      <c r="X41" s="45"/>
      <c r="Y41" s="70">
        <f>IF(Monitoring_new!Y41="","",IF(Monitoring_new!Y41=Monitoring_new!$H41,Monitoring_new!$R41,IF(Monitoring_new!Y41=Monitoring_new!$J41,Monitoring_new!$S41,IF(Monitoring_new!Y41=Monitoring_new!$L41,Monitoring_new!$T41,IF(Monitoring_new!Y41=Monitoring_new!$N41,Monitoring_new!$U41,IF(Monitoring_new!Y41=Monitoring_new!$P41,Monitoring_new!$V41,"ERROR"))))))</f>
        <v>0</v>
      </c>
      <c r="Z41" s="45"/>
      <c r="AA41" s="70">
        <f>IF(Monitoring_new!AA41="","",IF(Monitoring_new!AA41=Monitoring_new!$H41,Monitoring_new!$R41,IF(Monitoring_new!AA41=Monitoring_new!$J41,Monitoring_new!$S41,IF(Monitoring_new!AA41=Monitoring_new!$L41,Monitoring_new!$T41,IF(Monitoring_new!AA41=Monitoring_new!$N41,Monitoring_new!$U41,IF(Monitoring_new!AA41=Monitoring_new!$P41,Monitoring_new!$V41,"ERROR"))))))</f>
        <v>0</v>
      </c>
      <c r="AB41" s="45"/>
      <c r="AC41" s="70">
        <f>IF(Monitoring_new!AC41="","",IF(Monitoring_new!AC41=Monitoring_new!$H41,Monitoring_new!$R41,IF(Monitoring_new!AC41=Monitoring_new!$J41,Monitoring_new!$S41,IF(Monitoring_new!AC41=Monitoring_new!$L41,Monitoring_new!$T41,IF(Monitoring_new!AC41=Monitoring_new!$N41,Monitoring_new!$U41,IF(Monitoring_new!AC41=Monitoring_new!$P41,Monitoring_new!$V41,"ERROR"))))))</f>
        <v>0</v>
      </c>
      <c r="AD41" s="45"/>
      <c r="AE41" s="70">
        <f>IF(Monitoring_new!AE41="","",IF(Monitoring_new!AE41=Monitoring_new!$H41,Monitoring_new!$R41,IF(Monitoring_new!AE41=Monitoring_new!$J41,Monitoring_new!$S41,IF(Monitoring_new!AE41=Monitoring_new!$L41,Monitoring_new!$T41,IF(Monitoring_new!AE41=Monitoring_new!$N41,Monitoring_new!$U41,IF(Monitoring_new!AE41=Monitoring_new!$P41,Monitoring_new!$V41,"ERROR"))))))</f>
        <v>0</v>
      </c>
      <c r="AF41" s="45"/>
      <c r="AG41" s="70">
        <f>IF(Monitoring_new!AG41="","",IF(Monitoring_new!AG41=Monitoring_new!$H41,Monitoring_new!$R41,IF(Monitoring_new!AG41=Monitoring_new!$J41,Monitoring_new!$S41,IF(Monitoring_new!AG41=Monitoring_new!$L41,Monitoring_new!$T41,IF(Monitoring_new!AG41=Monitoring_new!$N41,Monitoring_new!$U41,IF(Monitoring_new!AG41=Monitoring_new!$P41,Monitoring_new!$V41,"ERROR"))))))</f>
        <v>0</v>
      </c>
      <c r="AH41" s="45"/>
      <c r="AI41" s="70">
        <f>IF(Monitoring_new!AI41="","",IF(Monitoring_new!AI41=Monitoring_new!$H41,Monitoring_new!$R41,IF(Monitoring_new!AI41=Monitoring_new!$J41,Monitoring_new!$S41,IF(Monitoring_new!AI41=Monitoring_new!$L41,Monitoring_new!$T41,IF(Monitoring_new!AI41=Monitoring_new!$N41,Monitoring_new!$U41,IF(Monitoring_new!AI41=Monitoring_new!$P41,Monitoring_new!$V41,"ERROR"))))))</f>
        <v>0</v>
      </c>
      <c r="AJ41" s="45"/>
      <c r="AK41" s="70">
        <f>IF(Monitoring_new!AK41="","",IF(Monitoring_new!AK41=Monitoring_new!$H41,Monitoring_new!$R41,IF(Monitoring_new!AK41=Monitoring_new!$J41,Monitoring_new!$S41,IF(Monitoring_new!AK41=Monitoring_new!$L41,Monitoring_new!$T41,IF(Monitoring_new!AK41=Monitoring_new!$N41,Monitoring_new!$U41,IF(Monitoring_new!AK41=Monitoring_new!$P41,Monitoring_new!$V41,"ERROR"))))))</f>
        <v>0</v>
      </c>
      <c r="AL41" s="45"/>
      <c r="AM41" s="70">
        <f>IF(Monitoring_new!AM41="","",IF(Monitoring_new!AM41=Monitoring_new!$H41,Monitoring_new!$R41,IF(Monitoring_new!AM41=Monitoring_new!$J41,Monitoring_new!$S41,IF(Monitoring_new!AM41=Monitoring_new!$L41,Monitoring_new!$T41,IF(Monitoring_new!AM41=Monitoring_new!$N41,Monitoring_new!$U41,IF(Monitoring_new!AM41=Monitoring_new!$P41,Monitoring_new!$V41,"ERROR"))))))</f>
        <v>0</v>
      </c>
      <c r="AN41" s="45"/>
      <c r="AO41" s="70">
        <f>IF(Monitoring_new!AO41="","",IF(Monitoring_new!AO41=Monitoring_new!$H41,Monitoring_new!$R41,IF(Monitoring_new!AO41=Monitoring_new!$J41,Monitoring_new!$S41,IF(Monitoring_new!AO41=Monitoring_new!$L41,Monitoring_new!$T41,IF(Monitoring_new!AO41=Monitoring_new!$N41,Monitoring_new!$U41,IF(Monitoring_new!AO41=Monitoring_new!$P41,Monitoring_new!$V41,"ERROR"))))))</f>
        <v>0</v>
      </c>
      <c r="AP41" s="45"/>
      <c r="AQ41" s="70">
        <f>IF(Monitoring_new!AQ41="","",IF(Monitoring_new!AQ41=Monitoring_new!$H41,Monitoring_new!$R41,IF(Monitoring_new!AQ41=Monitoring_new!$J41,Monitoring_new!$S41,IF(Monitoring_new!AQ41=Monitoring_new!$L41,Monitoring_new!$T41,IF(Monitoring_new!AQ41=Monitoring_new!$N41,Monitoring_new!$U41,IF(Monitoring_new!AQ41=Monitoring_new!$P41,Monitoring_new!$V41,"ERROR"))))))</f>
        <v>0</v>
      </c>
      <c r="AR41" s="45"/>
      <c r="AS41" s="70">
        <f>IF(Monitoring_new!AS41="","",IF(Monitoring_new!AS41=Monitoring_new!$H41,Monitoring_new!$R41,IF(Monitoring_new!AS41=Monitoring_new!$J41,Monitoring_new!$S41,IF(Monitoring_new!AS41=Monitoring_new!$L41,Monitoring_new!$T41,IF(Monitoring_new!AS41=Monitoring_new!$N41,Monitoring_new!$U41,IF(Monitoring_new!AS41=Monitoring_new!$P41,Monitoring_new!$V41,"ERROR"))))))</f>
        <v>0</v>
      </c>
      <c r="AT41" s="45"/>
      <c r="AU41" s="70">
        <f>IF(Monitoring_new!AU41="","",IF(Monitoring_new!AU41=Monitoring_new!$H41,Monitoring_new!$R41,IF(Monitoring_new!AU41=Monitoring_new!$J41,Monitoring_new!$S41,IF(Monitoring_new!AU41=Monitoring_new!$L41,Monitoring_new!$T41,IF(Monitoring_new!AU41=Monitoring_new!$N41,Monitoring_new!$U41,IF(Monitoring_new!AU41=Monitoring_new!$P41,Monitoring_new!$V41,"ERROR"))))))</f>
        <v>0</v>
      </c>
      <c r="AV41" s="45"/>
      <c r="AW41" s="70">
        <f>IF(Monitoring_new!AW41="","",IF(Monitoring_new!AW41=Monitoring_new!$H41,Monitoring_new!$R41,IF(Monitoring_new!AW41=Monitoring_new!$J41,Monitoring_new!$S41,IF(Monitoring_new!AW41=Monitoring_new!$L41,Monitoring_new!$T41,IF(Monitoring_new!AW41=Monitoring_new!$N41,Monitoring_new!$U41,IF(Monitoring_new!AW41=Monitoring_new!$P41,Monitoring_new!$V41,"ERROR"))))))</f>
        <v>0</v>
      </c>
      <c r="AX41" s="45"/>
      <c r="AY41" s="70">
        <f>IF(Monitoring_new!AY41="","",IF(Monitoring_new!AY41=Monitoring_new!$H41,Monitoring_new!$R41,IF(Monitoring_new!AY41=Monitoring_new!$J41,Monitoring_new!$S41,IF(Monitoring_new!AY41=Monitoring_new!$L41,Monitoring_new!$T41,IF(Monitoring_new!AY41=Monitoring_new!$N41,Monitoring_new!$U41,IF(Monitoring_new!AY41=Monitoring_new!$P41,Monitoring_new!$V41,"ERROR"))))))</f>
        <v>0</v>
      </c>
      <c r="AZ41" s="45"/>
      <c r="BA41" s="70">
        <f>IF(Monitoring_new!BA41="","",IF(Monitoring_new!BA41=Monitoring_new!$H41,Monitoring_new!$R41,IF(Monitoring_new!BA41=Monitoring_new!$J41,Monitoring_new!$S41,IF(Monitoring_new!BA41=Monitoring_new!$L41,Monitoring_new!$T41,IF(Monitoring_new!BA41=Monitoring_new!$N41,Monitoring_new!$U41,IF(Monitoring_new!BA41=Monitoring_new!$P41,Monitoring_new!$V41,"ERROR"))))))</f>
        <v>0</v>
      </c>
      <c r="BB41" s="45"/>
      <c r="BC41" s="70">
        <f>IF(Monitoring_new!BC41="","",IF(Monitoring_new!BC41=Monitoring_new!$H41,Monitoring_new!$R41,IF(Monitoring_new!BC41=Monitoring_new!$J41,Monitoring_new!$S41,IF(Monitoring_new!BC41=Monitoring_new!$L41,Monitoring_new!$T41,IF(Monitoring_new!BC41=Monitoring_new!$N41,Monitoring_new!$U41,IF(Monitoring_new!BC41=Monitoring_new!$P41,Monitoring_new!$V41,"ERROR"))))))</f>
        <v>0</v>
      </c>
      <c r="BD41" s="45"/>
      <c r="BE41" s="70">
        <f>IF(Monitoring_new!BE41="","",IF(Monitoring_new!BE41=Monitoring_new!$H41,Monitoring_new!$R41,IF(Monitoring_new!BE41=Monitoring_new!$J41,Monitoring_new!$S41,IF(Monitoring_new!BE41=Monitoring_new!$L41,Monitoring_new!$T41,IF(Monitoring_new!BE41=Monitoring_new!$N41,Monitoring_new!$U41,IF(Monitoring_new!BE41=Monitoring_new!$P41,Monitoring_new!$V41,"ERROR"))))))</f>
        <v>0</v>
      </c>
      <c r="BF41" s="45"/>
      <c r="BG41" s="70">
        <f>IF(Monitoring_new!BG41="","",IF(Monitoring_new!BG41=Monitoring_new!$H41,Monitoring_new!$R41,IF(Monitoring_new!BG41=Monitoring_new!$J41,Monitoring_new!$S41,IF(Monitoring_new!BG41=Monitoring_new!$L41,Monitoring_new!$T41,IF(Monitoring_new!BG41=Monitoring_new!$N41,Monitoring_new!$U41,IF(Monitoring_new!BG41=Monitoring_new!$P41,Monitoring_new!$V41,"ERROR"))))))</f>
        <v>0</v>
      </c>
      <c r="BH41" s="45"/>
      <c r="BI41" s="70">
        <f>IF(Monitoring_new!BI41="","",IF(Monitoring_new!BI41=Monitoring_new!$H41,Monitoring_new!$R41,IF(Monitoring_new!BI41=Monitoring_new!$J41,Monitoring_new!$S41,IF(Monitoring_new!BI41=Monitoring_new!$L41,Monitoring_new!$T41,IF(Monitoring_new!BI41=Monitoring_new!$N41,Monitoring_new!$U41,IF(Monitoring_new!BI41=Monitoring_new!$P41,Monitoring_new!$V41,"ERROR"))))))</f>
        <v>0</v>
      </c>
      <c r="BJ41" s="45"/>
      <c r="BK41" s="70">
        <f>IF(Monitoring_new!BK41="","",IF(Monitoring_new!BK41=Monitoring_new!$H41,Monitoring_new!$R41,IF(Monitoring_new!BK41=Monitoring_new!$J41,Monitoring_new!$S41,IF(Monitoring_new!BK41=Monitoring_new!$L41,Monitoring_new!$T41,IF(Monitoring_new!BK41=Monitoring_new!$N41,Monitoring_new!$U41,IF(Monitoring_new!BK41=Monitoring_new!$P41,Monitoring_new!$V41,"ERROR"))))))</f>
        <v>0</v>
      </c>
      <c r="BL41" s="45"/>
      <c r="BM41" s="70">
        <f>IF(Monitoring_new!BM41="","",IF(Monitoring_new!BM41=Monitoring_new!$H41,Monitoring_new!$R41,IF(Monitoring_new!BM41=Monitoring_new!$J41,Monitoring_new!$S41,IF(Monitoring_new!BM41=Monitoring_new!$L41,Monitoring_new!$T41,IF(Monitoring_new!BM41=Monitoring_new!$N41,Monitoring_new!$U41,IF(Monitoring_new!BM41=Monitoring_new!$P41,Monitoring_new!$V41,"ERROR"))))))</f>
        <v>0</v>
      </c>
      <c r="BN41" s="45"/>
      <c r="BO41" s="70">
        <f>IF(Monitoring_new!BO41="","",IF(Monitoring_new!BO41=Monitoring_new!$H41,Monitoring_new!$R41,IF(Monitoring_new!BO41=Monitoring_new!$J41,Monitoring_new!$S41,IF(Monitoring_new!BO41=Monitoring_new!$L41,Monitoring_new!$T41,IF(Monitoring_new!BO41=Monitoring_new!$N41,Monitoring_new!$U41,IF(Monitoring_new!BO41=Monitoring_new!$P41,Monitoring_new!$V41,"ERROR"))))))</f>
        <v>0</v>
      </c>
      <c r="BP41" s="45"/>
      <c r="BQ41" s="70">
        <f>IF(Monitoring_new!BQ41="","",IF(Monitoring_new!BQ41=Monitoring_new!$H41,Monitoring_new!$R41,IF(Monitoring_new!BQ41=Monitoring_new!$J41,Monitoring_new!$S41,IF(Monitoring_new!BQ41=Monitoring_new!$L41,Monitoring_new!$T41,IF(Monitoring_new!BQ41=Monitoring_new!$N41,Monitoring_new!$U41,IF(Monitoring_new!BQ41=Monitoring_new!$P41,Monitoring_new!$V41,"ERROR"))))))</f>
        <v>0</v>
      </c>
      <c r="BR41" s="45"/>
      <c r="BS41" s="70">
        <f>IF(Monitoring_new!BS41="","",IF(Monitoring_new!BS41=Monitoring_new!$H41,Monitoring_new!$R41,IF(Monitoring_new!BS41=Monitoring_new!$J41,Monitoring_new!$S41,IF(Monitoring_new!BS41=Monitoring_new!$L41,Monitoring_new!$T41,IF(Monitoring_new!BS41=Monitoring_new!$N41,Monitoring_new!$U41,IF(Monitoring_new!BS41=Monitoring_new!$P41,Monitoring_new!$V41,"ERROR"))))))</f>
        <v>0</v>
      </c>
      <c r="BT41" s="45"/>
      <c r="BU41" s="70">
        <f>IF(Monitoring_new!BU41="","",IF(Monitoring_new!BU41=Monitoring_new!$H41,Monitoring_new!$R41,IF(Monitoring_new!BU41=Monitoring_new!$J41,Monitoring_new!$S41,IF(Monitoring_new!BU41=Monitoring_new!$L41,Monitoring_new!$T41,IF(Monitoring_new!BU41=Monitoring_new!$N41,Monitoring_new!$U41,IF(Monitoring_new!BU41=Monitoring_new!$P41,Monitoring_new!$V41,"ERROR"))))))</f>
        <v>0</v>
      </c>
      <c r="BV41" s="45"/>
      <c r="BW41" s="70">
        <f>IF(Monitoring_new!BW41="","",IF(Monitoring_new!BW41=Monitoring_new!$H41,Monitoring_new!$R41,IF(Monitoring_new!BW41=Monitoring_new!$J41,Monitoring_new!$S41,IF(Monitoring_new!BW41=Monitoring_new!$L41,Monitoring_new!$T41,IF(Monitoring_new!BW41=Monitoring_new!$N41,Monitoring_new!$U41,IF(Monitoring_new!BW41=Monitoring_new!$P41,Monitoring_new!$V41,"ERROR"))))))</f>
        <v>0</v>
      </c>
      <c r="BX41" s="45"/>
      <c r="BY41" s="70">
        <f>IF(Monitoring_new!BY41="","",IF(Monitoring_new!BY41=Monitoring_new!$H41,Monitoring_new!$R41,IF(Monitoring_new!BY41=Monitoring_new!$J41,Monitoring_new!$S41,IF(Monitoring_new!BY41=Monitoring_new!$L41,Monitoring_new!$T41,IF(Monitoring_new!BY41=Monitoring_new!$N41,Monitoring_new!$U41,IF(Monitoring_new!BY41=Monitoring_new!$P41,Monitoring_new!$V41,"ERROR"))))))</f>
        <v>0</v>
      </c>
      <c r="BZ41" s="45"/>
      <c r="CA41" s="70">
        <f>IF(Monitoring_new!CA41="","",IF(Monitoring_new!CA41=Monitoring_new!$H41,Monitoring_new!$R41,IF(Monitoring_new!CA41=Monitoring_new!$J41,Monitoring_new!$S41,IF(Monitoring_new!CA41=Monitoring_new!$L41,Monitoring_new!$T41,IF(Monitoring_new!CA41=Monitoring_new!$N41,Monitoring_new!$U41,IF(Monitoring_new!CA41=Monitoring_new!$P41,Monitoring_new!$V41,"ERROR"))))))</f>
        <v>0</v>
      </c>
      <c r="CB41" s="45"/>
      <c r="CC41" s="70">
        <f>IF(Monitoring_new!CC41="","",IF(Monitoring_new!CC41=Monitoring_new!$H41,Monitoring_new!$R41,IF(Monitoring_new!CC41=Monitoring_new!$J41,Monitoring_new!$S41,IF(Monitoring_new!CC41=Monitoring_new!$L41,Monitoring_new!$T41,IF(Monitoring_new!CC41=Monitoring_new!$N41,Monitoring_new!$U41,IF(Monitoring_new!CC41=Monitoring_new!$P41,Monitoring_new!$V41,"ERROR"))))))</f>
        <v>0</v>
      </c>
      <c r="CD41" s="45"/>
      <c r="CE41" s="70">
        <f>IF(Monitoring_new!CE41="","",IF(Monitoring_new!CE41=Monitoring_new!$H41,Monitoring_new!$R41,IF(Monitoring_new!CE41=Monitoring_new!$J41,Monitoring_new!$S41,IF(Monitoring_new!CE41=Monitoring_new!$L41,Monitoring_new!$T41,IF(Monitoring_new!CE41=Monitoring_new!$N41,Monitoring_new!$U41,IF(Monitoring_new!CE41=Monitoring_new!$P41,Monitoring_new!$V41,"ERROR"))))))</f>
        <v>0</v>
      </c>
      <c r="CF41" s="45"/>
      <c r="CG41" s="70">
        <f>IF(Monitoring_new!CG41="","",IF(Monitoring_new!CG41=Monitoring_new!$H41,Monitoring_new!$R41,IF(Monitoring_new!CG41=Monitoring_new!$J41,Monitoring_new!$S41,IF(Monitoring_new!CG41=Monitoring_new!$L41,Monitoring_new!$T41,IF(Monitoring_new!CG41=Monitoring_new!$N41,Monitoring_new!$U41,IF(Monitoring_new!CG41=Monitoring_new!$P41,Monitoring_new!$V41,"ERROR"))))))</f>
        <v>0</v>
      </c>
      <c r="CH41" s="45"/>
      <c r="CI41" s="70">
        <f>IF(Monitoring_new!CI41="","",IF(Monitoring_new!CI41=Monitoring_new!$H41,Monitoring_new!$R41,IF(Monitoring_new!CI41=Monitoring_new!$J41,Monitoring_new!$S41,IF(Monitoring_new!CI41=Monitoring_new!$L41,Monitoring_new!$T41,IF(Monitoring_new!CI41=Monitoring_new!$N41,Monitoring_new!$U41,IF(Monitoring_new!CI41=Monitoring_new!$P41,Monitoring_new!$V41,"ERROR"))))))</f>
        <v>0</v>
      </c>
      <c r="CJ41" s="45"/>
      <c r="CK41" s="70">
        <f>IF(Monitoring_new!CK41="","",IF(Monitoring_new!CK41=Monitoring_new!$H41,Monitoring_new!$R41,IF(Monitoring_new!CK41=Monitoring_new!$J41,Monitoring_new!$S41,IF(Monitoring_new!CK41=Monitoring_new!$L41,Monitoring_new!$T41,IF(Monitoring_new!CK41=Monitoring_new!$N41,Monitoring_new!$U41,IF(Monitoring_new!CK41=Monitoring_new!$P41,Monitoring_new!$V41,"ERROR"))))))</f>
        <v>0</v>
      </c>
      <c r="CL41" s="45"/>
      <c r="CM41" s="70">
        <f>IF(Monitoring_new!CM41="","",IF(Monitoring_new!CM41=Monitoring_new!$H41,Monitoring_new!$R41,IF(Monitoring_new!CM41=Monitoring_new!$J41,Monitoring_new!$S41,IF(Monitoring_new!CM41=Monitoring_new!$L41,Monitoring_new!$T41,IF(Monitoring_new!CM41=Monitoring_new!$N41,Monitoring_new!$U41,IF(Monitoring_new!CM41=Monitoring_new!$P41,Monitoring_new!$V41,"ERROR"))))))</f>
        <v>0</v>
      </c>
      <c r="CN41" s="45"/>
      <c r="CO41" s="70">
        <f>IF(Monitoring_new!CO41="","",IF(Monitoring_new!CO41=Monitoring_new!$H41,Monitoring_new!$R41,IF(Monitoring_new!CO41=Monitoring_new!$J41,Monitoring_new!$S41,IF(Monitoring_new!CO41=Monitoring_new!$L41,Monitoring_new!$T41,IF(Monitoring_new!CO41=Monitoring_new!$N41,Monitoring_new!$U41,IF(Monitoring_new!CO41=Monitoring_new!$P41,Monitoring_new!$V41,"ERROR"))))))</f>
        <v>0</v>
      </c>
      <c r="CP41" s="45"/>
      <c r="CQ41" s="70">
        <f>IF(Monitoring_new!CQ41="","",IF(Monitoring_new!CQ41=Monitoring_new!$H41,Monitoring_new!$R41,IF(Monitoring_new!CQ41=Monitoring_new!$J41,Monitoring_new!$S41,IF(Monitoring_new!CQ41=Monitoring_new!$L41,Monitoring_new!$T41,IF(Monitoring_new!CQ41=Monitoring_new!$N41,Monitoring_new!$U41,IF(Monitoring_new!CQ41=Monitoring_new!$P41,Monitoring_new!$V41,"ERROR"))))))</f>
        <v>0</v>
      </c>
      <c r="CR41" s="45"/>
      <c r="CS41" s="70">
        <f>IF(Monitoring_new!CS41="","",IF(Monitoring_new!CS41=Monitoring_new!$H41,Monitoring_new!$R41,IF(Monitoring_new!CS41=Monitoring_new!$J41,Monitoring_new!$S41,IF(Monitoring_new!CS41=Monitoring_new!$L41,Monitoring_new!$T41,IF(Monitoring_new!CS41=Monitoring_new!$N41,Monitoring_new!$U41,IF(Monitoring_new!CS41=Monitoring_new!$P41,Monitoring_new!$V41,"ERROR"))))))</f>
        <v>0</v>
      </c>
      <c r="CT41" s="45"/>
      <c r="CU41" s="70">
        <f>IF(Monitoring_new!CU41="","",IF(Monitoring_new!CU41=Monitoring_new!$H41,Monitoring_new!$R41,IF(Monitoring_new!CU41=Monitoring_new!$J41,Monitoring_new!$S41,IF(Monitoring_new!CU41=Monitoring_new!$L41,Monitoring_new!$T41,IF(Monitoring_new!CU41=Monitoring_new!$N41,Monitoring_new!$U41,IF(Monitoring_new!CU41=Monitoring_new!$P41,Monitoring_new!$V41,"ERROR"))))))</f>
        <v>0</v>
      </c>
      <c r="CV41" s="45"/>
      <c r="CW41" s="70">
        <f>IF(Monitoring_new!CW41="","",IF(Monitoring_new!CW41=Monitoring_new!$H41,Monitoring_new!$R41,IF(Monitoring_new!CW41=Monitoring_new!$J41,Monitoring_new!$S41,IF(Monitoring_new!CW41=Monitoring_new!$L41,Monitoring_new!$T41,IF(Monitoring_new!CW41=Monitoring_new!$N41,Monitoring_new!$U41,IF(Monitoring_new!CW41=Monitoring_new!$P41,Monitoring_new!$V41,"ERROR"))))))</f>
        <v>0</v>
      </c>
      <c r="CX41" s="45"/>
      <c r="CY41" s="70">
        <f>IF(Monitoring_new!CY41="","",IF(Monitoring_new!CY41=Monitoring_new!$H41,Monitoring_new!$R41,IF(Monitoring_new!CY41=Monitoring_new!$J41,Monitoring_new!$S41,IF(Monitoring_new!CY41=Monitoring_new!$L41,Monitoring_new!$T41,IF(Monitoring_new!CY41=Monitoring_new!$N41,Monitoring_new!$U41,IF(Monitoring_new!CY41=Monitoring_new!$P41,Monitoring_new!$V41,"ERROR"))))))</f>
        <v>0</v>
      </c>
      <c r="CZ41" s="45"/>
      <c r="DA41" s="70">
        <f>IF(Monitoring_new!DA41="","",IF(Monitoring_new!DA41=Monitoring_new!$H41,Monitoring_new!$R41,IF(Monitoring_new!DA41=Monitoring_new!$J41,Monitoring_new!$S41,IF(Monitoring_new!DA41=Monitoring_new!$L41,Monitoring_new!$T41,IF(Monitoring_new!DA41=Monitoring_new!$N41,Monitoring_new!$U41,IF(Monitoring_new!DA41=Monitoring_new!$P41,Monitoring_new!$V41,"ERROR"))))))</f>
        <v>0</v>
      </c>
      <c r="DB41" s="45"/>
      <c r="DC41" s="70">
        <f>IF(Monitoring_new!DC41="","",IF(Monitoring_new!DC41=Monitoring_new!$H41,Monitoring_new!$R41,IF(Monitoring_new!DC41=Monitoring_new!$J41,Monitoring_new!$S41,IF(Monitoring_new!DC41=Monitoring_new!$L41,Monitoring_new!$T41,IF(Monitoring_new!DC41=Monitoring_new!$N41,Monitoring_new!$U41,IF(Monitoring_new!DC41=Monitoring_new!$P41,Monitoring_new!$V41,"ERROR"))))))</f>
        <v>0</v>
      </c>
      <c r="DD41" s="45"/>
      <c r="DE41" s="70">
        <f>IF(Monitoring_new!DE41="","",IF(Monitoring_new!DE41=Monitoring_new!$H41,Monitoring_new!$R41,IF(Monitoring_new!DE41=Monitoring_new!$J41,Monitoring_new!$S41,IF(Monitoring_new!DE41=Monitoring_new!$L41,Monitoring_new!$T41,IF(Monitoring_new!DE41=Monitoring_new!$N41,Monitoring_new!$U41,IF(Monitoring_new!DE41=Monitoring_new!$P41,Monitoring_new!$V41,"ERROR"))))))</f>
        <v>0</v>
      </c>
      <c r="DF41" s="45"/>
      <c r="DG41" s="70">
        <f>IF(Monitoring_new!DG41="","",IF(Monitoring_new!DG41=Monitoring_new!$H41,Monitoring_new!$R41,IF(Monitoring_new!DG41=Monitoring_new!$J41,Monitoring_new!$S41,IF(Monitoring_new!DG41=Monitoring_new!$L41,Monitoring_new!$T41,IF(Monitoring_new!DG41=Monitoring_new!$N41,Monitoring_new!$U41,IF(Monitoring_new!DG41=Monitoring_new!$P41,Monitoring_new!$V41,"ERROR"))))))</f>
        <v>0</v>
      </c>
      <c r="DH41" s="45"/>
      <c r="DI41" s="70">
        <f>IF(Monitoring_new!DI41="","",IF(Monitoring_new!DI41=Monitoring_new!$H41,Monitoring_new!$R41,IF(Monitoring_new!DI41=Monitoring_new!$J41,Monitoring_new!$S41,IF(Monitoring_new!DI41=Monitoring_new!$L41,Monitoring_new!$T41,IF(Monitoring_new!DI41=Monitoring_new!$N41,Monitoring_new!$U41,IF(Monitoring_new!DI41=Monitoring_new!$P41,Monitoring_new!$V41,"ERROR"))))))</f>
        <v>0</v>
      </c>
      <c r="DJ41" s="45"/>
      <c r="DK41" s="70">
        <f>IF(Monitoring_new!DK41="","",IF(Monitoring_new!DK41=Monitoring_new!$H41,Monitoring_new!$R41,IF(Monitoring_new!DK41=Monitoring_new!$J41,Monitoring_new!$S41,IF(Monitoring_new!DK41=Monitoring_new!$L41,Monitoring_new!$T41,IF(Monitoring_new!DK41=Monitoring_new!$N41,Monitoring_new!$U41,IF(Monitoring_new!DK41=Monitoring_new!$P41,Monitoring_new!$V41,"ERROR"))))))</f>
        <v>0</v>
      </c>
      <c r="DL41" s="45"/>
      <c r="DM41" s="70">
        <f>IF(Monitoring_new!DM41="","",IF(Monitoring_new!DM41=Monitoring_new!$H41,Monitoring_new!$R41,IF(Monitoring_new!DM41=Monitoring_new!$J41,Monitoring_new!$S41,IF(Monitoring_new!DM41=Monitoring_new!$L41,Monitoring_new!$T41,IF(Monitoring_new!DM41=Monitoring_new!$N41,Monitoring_new!$U41,IF(Monitoring_new!DM41=Monitoring_new!$P41,Monitoring_new!$V41,"ERROR"))))))</f>
        <v>0</v>
      </c>
      <c r="DN41" s="45"/>
      <c r="DO41" s="70">
        <f>IF(Monitoring_new!DO41="","",IF(Monitoring_new!DO41=Monitoring_new!$H41,Monitoring_new!$R41,IF(Monitoring_new!DO41=Monitoring_new!$J41,Monitoring_new!$S41,IF(Monitoring_new!DO41=Monitoring_new!$L41,Monitoring_new!$T41,IF(Monitoring_new!DO41=Monitoring_new!$N41,Monitoring_new!$U41,IF(Monitoring_new!DO41=Monitoring_new!$P41,Monitoring_new!$V41,"ERROR"))))))</f>
        <v>0</v>
      </c>
      <c r="DP41" s="45"/>
      <c r="DQ41" s="70">
        <f>IF(Monitoring_new!DQ41="","",IF(Monitoring_new!DQ41=Monitoring_new!$H41,Monitoring_new!$R41,IF(Monitoring_new!DQ41=Monitoring_new!$J41,Monitoring_new!$S41,IF(Monitoring_new!DQ41=Monitoring_new!$L41,Monitoring_new!$T41,IF(Monitoring_new!DQ41=Monitoring_new!$N41,Monitoring_new!$U41,IF(Monitoring_new!DQ41=Monitoring_new!$P41,Monitoring_new!$V41,"ERROR"))))))</f>
        <v>0</v>
      </c>
      <c r="DR41" s="45"/>
      <c r="DS41" s="70">
        <f>IF(Monitoring_new!DS41="","",IF(Monitoring_new!DS41=Monitoring_new!$H41,Monitoring_new!$R41,IF(Monitoring_new!DS41=Monitoring_new!$J41,Monitoring_new!$S41,IF(Monitoring_new!DS41=Monitoring_new!$L41,Monitoring_new!$T41,IF(Monitoring_new!DS41=Monitoring_new!$N41,Monitoring_new!$U41,IF(Monitoring_new!DS41=Monitoring_new!$P41,Monitoring_new!$V41,"ERROR"))))))</f>
        <v>0</v>
      </c>
      <c r="DT41" s="45"/>
      <c r="DU41" s="70">
        <f>IF(Monitoring_new!DU41="","",IF(Monitoring_new!DU41=Monitoring_new!$H41,Monitoring_new!$R41,IF(Monitoring_new!DU41=Monitoring_new!$J41,Monitoring_new!$S41,IF(Monitoring_new!DU41=Monitoring_new!$L41,Monitoring_new!$T41,IF(Monitoring_new!DU41=Monitoring_new!$N41,Monitoring_new!$U41,IF(Monitoring_new!DU41=Monitoring_new!$P41,Monitoring_new!$V41,"ERROR"))))))</f>
        <v>0</v>
      </c>
      <c r="DV41" s="45"/>
      <c r="DW41" s="70">
        <f>IF(Monitoring_new!DW41="","",IF(Monitoring_new!DW41=Monitoring_new!$H41,Monitoring_new!$R41,IF(Monitoring_new!DW41=Monitoring_new!$J41,Monitoring_new!$S41,IF(Monitoring_new!DW41=Monitoring_new!$L41,Monitoring_new!$T41,IF(Monitoring_new!DW41=Monitoring_new!$N41,Monitoring_new!$U41,IF(Monitoring_new!DW41=Monitoring_new!$P41,Monitoring_new!$V41,"ERROR"))))))</f>
        <v>0</v>
      </c>
      <c r="DX41" s="45"/>
      <c r="DY41" s="70">
        <f>IF(Monitoring_new!DY41="","",IF(Monitoring_new!DY41=Monitoring_new!$H41,Monitoring_new!$R41,IF(Monitoring_new!DY41=Monitoring_new!$J41,Monitoring_new!$S41,IF(Monitoring_new!DY41=Monitoring_new!$L41,Monitoring_new!$T41,IF(Monitoring_new!DY41=Monitoring_new!$N41,Monitoring_new!$U41,IF(Monitoring_new!DY41=Monitoring_new!$P41,Monitoring_new!$V41,"ERROR"))))))</f>
        <v>0</v>
      </c>
      <c r="DZ41" s="45"/>
      <c r="EA41" s="70">
        <f>IF(Monitoring_new!EA41="","",IF(Monitoring_new!EA41=Monitoring_new!$H41,Monitoring_new!$R41,IF(Monitoring_new!EA41=Monitoring_new!$J41,Monitoring_new!$S41,IF(Monitoring_new!EA41=Monitoring_new!$L41,Monitoring_new!$T41,IF(Monitoring_new!EA41=Monitoring_new!$N41,Monitoring_new!$U41,IF(Monitoring_new!EA41=Monitoring_new!$P41,Monitoring_new!$V41,"ERROR"))))))</f>
        <v>0</v>
      </c>
      <c r="EB41" s="45"/>
      <c r="EC41" s="70">
        <f>IF(Monitoring_new!EC41="","",IF(Monitoring_new!EC41=Monitoring_new!$H41,Monitoring_new!$R41,IF(Monitoring_new!EC41=Monitoring_new!$J41,Monitoring_new!$S41,IF(Monitoring_new!EC41=Monitoring_new!$L41,Monitoring_new!$T41,IF(Monitoring_new!EC41=Monitoring_new!$N41,Monitoring_new!$U41,IF(Monitoring_new!EC41=Monitoring_new!$P41,Monitoring_new!$V41,"ERROR"))))))</f>
        <v>0</v>
      </c>
      <c r="ED41" s="45"/>
      <c r="EE41" s="70">
        <f>IF(Monitoring_new!EE41="","",IF(Monitoring_new!EE41=Monitoring_new!$H41,Monitoring_new!$R41,IF(Monitoring_new!EE41=Monitoring_new!$J41,Monitoring_new!$S41,IF(Monitoring_new!EE41=Monitoring_new!$L41,Monitoring_new!$T41,IF(Monitoring_new!EE41=Monitoring_new!$N41,Monitoring_new!$U41,IF(Monitoring_new!EE41=Monitoring_new!$P41,Monitoring_new!$V41,"ERROR"))))))</f>
        <v>0</v>
      </c>
      <c r="EF41" s="45"/>
      <c r="EG41" s="70">
        <f>IF(Monitoring_new!EG41="","",IF(Monitoring_new!EG41=Monitoring_new!$H41,Monitoring_new!$R41,IF(Monitoring_new!EG41=Monitoring_new!$J41,Monitoring_new!$S41,IF(Monitoring_new!EG41=Monitoring_new!$L41,Monitoring_new!$T41,IF(Monitoring_new!EG41=Monitoring_new!$N41,Monitoring_new!$U41,IF(Monitoring_new!EG41=Monitoring_new!$P41,Monitoring_new!$V41,"ERROR"))))))</f>
        <v>0</v>
      </c>
      <c r="EH41" s="45"/>
      <c r="EI41" s="70">
        <f>IF(Monitoring_new!EI41="","",IF(Monitoring_new!EI41=Monitoring_new!$H41,Monitoring_new!$R41,IF(Monitoring_new!EI41=Monitoring_new!$J41,Monitoring_new!$S41,IF(Monitoring_new!EI41=Monitoring_new!$L41,Monitoring_new!$T41,IF(Monitoring_new!EI41=Monitoring_new!$N41,Monitoring_new!$U41,IF(Monitoring_new!EI41=Monitoring_new!$P41,Monitoring_new!$V41,"ERROR"))))))</f>
        <v>0</v>
      </c>
      <c r="EJ41" s="45"/>
      <c r="EK41" s="70">
        <f>IF(Monitoring_new!EK41="","",IF(Monitoring_new!EK41=Monitoring_new!$H41,Monitoring_new!$R41,IF(Monitoring_new!EK41=Monitoring_new!$J41,Monitoring_new!$S41,IF(Monitoring_new!EK41=Monitoring_new!$L41,Monitoring_new!$T41,IF(Monitoring_new!EK41=Monitoring_new!$N41,Monitoring_new!$U41,IF(Monitoring_new!EK41=Monitoring_new!$P41,Monitoring_new!$V41,"ERROR"))))))</f>
        <v>0</v>
      </c>
      <c r="EL41" s="45"/>
      <c r="EM41" s="70">
        <f>IF(Monitoring_new!EM41="","",IF(Monitoring_new!EM41=Monitoring_new!$H41,Monitoring_new!$R41,IF(Monitoring_new!EM41=Monitoring_new!$J41,Monitoring_new!$S41,IF(Monitoring_new!EM41=Monitoring_new!$L41,Monitoring_new!$T41,IF(Monitoring_new!EM41=Monitoring_new!$N41,Monitoring_new!$U41,IF(Monitoring_new!EM41=Monitoring_new!$P41,Monitoring_new!$V41,"ERROR"))))))</f>
        <v>0</v>
      </c>
      <c r="EN41" s="45"/>
      <c r="EO41" s="70">
        <f>IF(Monitoring_new!EO41="","",IF(Monitoring_new!EO41=Monitoring_new!$H41,Monitoring_new!$R41,IF(Monitoring_new!EO41=Monitoring_new!$J41,Monitoring_new!$S41,IF(Monitoring_new!EO41=Monitoring_new!$L41,Monitoring_new!$T41,IF(Monitoring_new!EO41=Monitoring_new!$N41,Monitoring_new!$U41,IF(Monitoring_new!EO41=Monitoring_new!$P41,Monitoring_new!$V41,"ERROR"))))))</f>
        <v>0</v>
      </c>
      <c r="EP41" s="45"/>
      <c r="EQ41" s="70">
        <f>IF(Monitoring_new!EQ41="","",IF(Monitoring_new!EQ41=Monitoring_new!$H41,Monitoring_new!$R41,IF(Monitoring_new!EQ41=Monitoring_new!$J41,Monitoring_new!$S41,IF(Monitoring_new!EQ41=Monitoring_new!$L41,Monitoring_new!$T41,IF(Monitoring_new!EQ41=Monitoring_new!$N41,Monitoring_new!$U41,IF(Monitoring_new!EQ41=Monitoring_new!$P41,Monitoring_new!$V41,"ERROR"))))))</f>
        <v>0</v>
      </c>
      <c r="ER41" s="45"/>
      <c r="ES41" s="70">
        <f>IF(Monitoring_new!ES41="","",IF(Monitoring_new!ES41=Monitoring_new!$H41,Monitoring_new!$R41,IF(Monitoring_new!ES41=Monitoring_new!$J41,Monitoring_new!$S41,IF(Monitoring_new!ES41=Monitoring_new!$L41,Monitoring_new!$T41,IF(Monitoring_new!ES41=Monitoring_new!$N41,Monitoring_new!$U41,IF(Monitoring_new!ES41=Monitoring_new!$P41,Monitoring_new!$V41,"ERROR"))))))</f>
        <v>0</v>
      </c>
      <c r="ET41" s="45"/>
      <c r="EU41" s="70">
        <f>IF(Monitoring_new!EU41="","",IF(Monitoring_new!EU41=Monitoring_new!$H41,Monitoring_new!$R41,IF(Monitoring_new!EU41=Monitoring_new!$J41,Monitoring_new!$S41,IF(Monitoring_new!EU41=Monitoring_new!$L41,Monitoring_new!$T41,IF(Monitoring_new!EU41=Monitoring_new!$N41,Monitoring_new!$U41,IF(Monitoring_new!EU41=Monitoring_new!$P41,Monitoring_new!$V41,"ERROR"))))))</f>
        <v>0</v>
      </c>
      <c r="EV41" s="45"/>
      <c r="EW41" s="70">
        <f>IF(Monitoring_new!EW41="","",IF(Monitoring_new!EW41=Monitoring_new!$H41,Monitoring_new!$R41,IF(Monitoring_new!EW41=Monitoring_new!$J41,Monitoring_new!$S41,IF(Monitoring_new!EW41=Monitoring_new!$L41,Monitoring_new!$T41,IF(Monitoring_new!EW41=Monitoring_new!$N41,Monitoring_new!$U41,IF(Monitoring_new!EW41=Monitoring_new!$P41,Monitoring_new!$V41,"ERROR"))))))</f>
        <v>0</v>
      </c>
      <c r="EX41" s="45"/>
      <c r="EY41" s="70">
        <f>IF(Monitoring_new!EY41="","",IF(Monitoring_new!EY41=Monitoring_new!$H41,Monitoring_new!$R41,IF(Monitoring_new!EY41=Monitoring_new!$J41,Monitoring_new!$S41,IF(Monitoring_new!EY41=Monitoring_new!$L41,Monitoring_new!$T41,IF(Monitoring_new!EY41=Monitoring_new!$N41,Monitoring_new!$U41,IF(Monitoring_new!EY41=Monitoring_new!$P41,Monitoring_new!$V41,"ERROR"))))))</f>
        <v>0</v>
      </c>
      <c r="EZ41" s="45"/>
      <c r="FA41" s="45"/>
      <c r="FB41" s="70" t="str">
        <f>IF(Monitoring_new!FB41="","",IF(Monitoring_new!FB41=Monitoring_new!$H41,Monitoring_new!$R41,IF(Monitoring_new!FB41=Monitoring_new!$J41,Monitoring_new!$S41,IF(Monitoring_new!FB41=Monitoring_new!$L41,Monitoring_new!$T41,IF(Monitoring_new!FB41=Monitoring_new!$N41,Monitoring_new!$U41,IF(Monitoring_new!FB41=Monitoring_new!$P41,Monitoring_new!$V41,"ERROR"))))))</f>
        <v/>
      </c>
      <c r="FC41" s="45"/>
      <c r="FD41" s="70" t="str">
        <f>IF(Monitoring_new!FD41="","",IF(Monitoring_new!FD41=Monitoring_new!$H41,Monitoring_new!$R41,IF(Monitoring_new!FD41=Monitoring_new!$J41,Monitoring_new!$S41,IF(Monitoring_new!FD41=Monitoring_new!$L41,Monitoring_new!$T41,IF(Monitoring_new!FD41=Monitoring_new!$N41,Monitoring_new!$U41,IF(Monitoring_new!FD41=Monitoring_new!$P41,Monitoring_new!$V41,"ERROR"))))))</f>
        <v/>
      </c>
      <c r="FE41" s="45"/>
      <c r="FF41" s="70" t="str">
        <f>IF(Monitoring_new!FF41="","",IF(Monitoring_new!FF41=Monitoring_new!$H41,Monitoring_new!$R41,IF(Monitoring_new!FF41=Monitoring_new!$J41,Monitoring_new!$S41,IF(Monitoring_new!FF41=Monitoring_new!$L41,Monitoring_new!$T41,IF(Monitoring_new!FF41=Monitoring_new!$N41,Monitoring_new!$U41,IF(Monitoring_new!FF41=Monitoring_new!$P41,Monitoring_new!$V41,"ERROR"))))))</f>
        <v/>
      </c>
      <c r="FG41" s="45"/>
    </row>
    <row r="42" spans="1:163" ht="50.1" customHeight="1" x14ac:dyDescent="0.3">
      <c r="A42" s="144" t="s">
        <v>66</v>
      </c>
      <c r="B42" s="145" t="s">
        <v>98</v>
      </c>
      <c r="C42" s="158" t="str">
        <f>VLOOKUP(A42,Quest_eng_2018!A:C,3,FALSE)</f>
        <v>Has the company published on the web rules and procedures for awarding grants, donations, sponsorships?</v>
      </c>
      <c r="D42" s="158" t="s">
        <v>323</v>
      </c>
      <c r="E42" s="146" t="s">
        <v>174</v>
      </c>
      <c r="F42" s="146" t="s">
        <v>175</v>
      </c>
      <c r="G42" s="147">
        <v>2</v>
      </c>
      <c r="H42" s="146" t="s">
        <v>21</v>
      </c>
      <c r="I42" s="146" t="s">
        <v>22</v>
      </c>
      <c r="J42" s="146" t="s">
        <v>23</v>
      </c>
      <c r="K42" s="146" t="s">
        <v>24</v>
      </c>
      <c r="L42" s="146" t="s">
        <v>25</v>
      </c>
      <c r="M42" s="146" t="s">
        <v>26</v>
      </c>
      <c r="N42" s="146" t="s">
        <v>255</v>
      </c>
      <c r="O42" s="146" t="s">
        <v>255</v>
      </c>
      <c r="P42" s="146" t="s">
        <v>414</v>
      </c>
      <c r="Q42" s="146" t="s">
        <v>414</v>
      </c>
      <c r="R42" s="147">
        <v>2</v>
      </c>
      <c r="S42" s="146">
        <v>0</v>
      </c>
      <c r="T42" s="147">
        <f t="shared" si="0"/>
        <v>1</v>
      </c>
      <c r="U42" s="146" t="s">
        <v>255</v>
      </c>
      <c r="V42" s="146" t="s">
        <v>414</v>
      </c>
      <c r="W42" s="70">
        <f>IF(Monitoring_new!W42="","",IF(Monitoring_new!W42=Monitoring_new!$H42,Monitoring_new!$R42,IF(Monitoring_new!W42=Monitoring_new!$J42,Monitoring_new!$S42,IF(Monitoring_new!W42=Monitoring_new!$L42,Monitoring_new!$T42,IF(Monitoring_new!W42=Monitoring_new!$N42,Monitoring_new!$U42,IF(Monitoring_new!W42=Monitoring_new!$P42,Monitoring_new!$V42,"ERROR"))))))</f>
        <v>0</v>
      </c>
      <c r="X42" s="148"/>
      <c r="Y42" s="70">
        <f>IF(Monitoring_new!Y42="","",IF(Monitoring_new!Y42=Monitoring_new!$H42,Monitoring_new!$R42,IF(Monitoring_new!Y42=Monitoring_new!$J42,Monitoring_new!$S42,IF(Monitoring_new!Y42=Monitoring_new!$L42,Monitoring_new!$T42,IF(Monitoring_new!Y42=Monitoring_new!$N42,Monitoring_new!$U42,IF(Monitoring_new!Y42=Monitoring_new!$P42,Monitoring_new!$V42,"ERROR"))))))</f>
        <v>0</v>
      </c>
      <c r="Z42" s="148"/>
      <c r="AA42" s="70">
        <f>IF(Monitoring_new!AA42="","",IF(Monitoring_new!AA42=Monitoring_new!$H42,Monitoring_new!$R42,IF(Monitoring_new!AA42=Monitoring_new!$J42,Monitoring_new!$S42,IF(Monitoring_new!AA42=Monitoring_new!$L42,Monitoring_new!$T42,IF(Monitoring_new!AA42=Monitoring_new!$N42,Monitoring_new!$U42,IF(Monitoring_new!AA42=Monitoring_new!$P42,Monitoring_new!$V42,"ERROR"))))))</f>
        <v>0</v>
      </c>
      <c r="AB42" s="148"/>
      <c r="AC42" s="70">
        <f>IF(Monitoring_new!AC42="","",IF(Monitoring_new!AC42=Monitoring_new!$H42,Monitoring_new!$R42,IF(Monitoring_new!AC42=Monitoring_new!$J42,Monitoring_new!$S42,IF(Monitoring_new!AC42=Monitoring_new!$L42,Monitoring_new!$T42,IF(Monitoring_new!AC42=Monitoring_new!$N42,Monitoring_new!$U42,IF(Monitoring_new!AC42=Monitoring_new!$P42,Monitoring_new!$V42,"ERROR"))))))</f>
        <v>0</v>
      </c>
      <c r="AD42" s="148"/>
      <c r="AE42" s="70">
        <f>IF(Monitoring_new!AE42="","",IF(Monitoring_new!AE42=Monitoring_new!$H42,Monitoring_new!$R42,IF(Monitoring_new!AE42=Monitoring_new!$J42,Monitoring_new!$S42,IF(Monitoring_new!AE42=Monitoring_new!$L42,Monitoring_new!$T42,IF(Monitoring_new!AE42=Monitoring_new!$N42,Monitoring_new!$U42,IF(Monitoring_new!AE42=Monitoring_new!$P42,Monitoring_new!$V42,"ERROR"))))))</f>
        <v>0</v>
      </c>
      <c r="AF42" s="148"/>
      <c r="AG42" s="70">
        <f>IF(Monitoring_new!AG42="","",IF(Monitoring_new!AG42=Monitoring_new!$H42,Monitoring_new!$R42,IF(Monitoring_new!AG42=Monitoring_new!$J42,Monitoring_new!$S42,IF(Monitoring_new!AG42=Monitoring_new!$L42,Monitoring_new!$T42,IF(Monitoring_new!AG42=Monitoring_new!$N42,Monitoring_new!$U42,IF(Monitoring_new!AG42=Monitoring_new!$P42,Monitoring_new!$V42,"ERROR"))))))</f>
        <v>0</v>
      </c>
      <c r="AH42" s="148"/>
      <c r="AI42" s="70">
        <f>IF(Monitoring_new!AI42="","",IF(Monitoring_new!AI42=Monitoring_new!$H42,Monitoring_new!$R42,IF(Monitoring_new!AI42=Monitoring_new!$J42,Monitoring_new!$S42,IF(Monitoring_new!AI42=Monitoring_new!$L42,Monitoring_new!$T42,IF(Monitoring_new!AI42=Monitoring_new!$N42,Monitoring_new!$U42,IF(Monitoring_new!AI42=Monitoring_new!$P42,Monitoring_new!$V42,"ERROR"))))))</f>
        <v>0</v>
      </c>
      <c r="AJ42" s="148"/>
      <c r="AK42" s="70">
        <f>IF(Monitoring_new!AK42="","",IF(Monitoring_new!AK42=Monitoring_new!$H42,Monitoring_new!$R42,IF(Monitoring_new!AK42=Monitoring_new!$J42,Monitoring_new!$S42,IF(Monitoring_new!AK42=Monitoring_new!$L42,Monitoring_new!$T42,IF(Monitoring_new!AK42=Monitoring_new!$N42,Monitoring_new!$U42,IF(Monitoring_new!AK42=Monitoring_new!$P42,Monitoring_new!$V42,"ERROR"))))))</f>
        <v>0</v>
      </c>
      <c r="AL42" s="148"/>
      <c r="AM42" s="70">
        <f>IF(Monitoring_new!AM42="","",IF(Monitoring_new!AM42=Monitoring_new!$H42,Monitoring_new!$R42,IF(Monitoring_new!AM42=Monitoring_new!$J42,Monitoring_new!$S42,IF(Monitoring_new!AM42=Monitoring_new!$L42,Monitoring_new!$T42,IF(Monitoring_new!AM42=Monitoring_new!$N42,Monitoring_new!$U42,IF(Monitoring_new!AM42=Monitoring_new!$P42,Monitoring_new!$V42,"ERROR"))))))</f>
        <v>0</v>
      </c>
      <c r="AN42" s="148"/>
      <c r="AO42" s="70">
        <f>IF(Monitoring_new!AO42="","",IF(Monitoring_new!AO42=Monitoring_new!$H42,Monitoring_new!$R42,IF(Monitoring_new!AO42=Monitoring_new!$J42,Monitoring_new!$S42,IF(Monitoring_new!AO42=Monitoring_new!$L42,Monitoring_new!$T42,IF(Monitoring_new!AO42=Monitoring_new!$N42,Monitoring_new!$U42,IF(Monitoring_new!AO42=Monitoring_new!$P42,Monitoring_new!$V42,"ERROR"))))))</f>
        <v>0</v>
      </c>
      <c r="AP42" s="148"/>
      <c r="AQ42" s="70">
        <f>IF(Monitoring_new!AQ42="","",IF(Monitoring_new!AQ42=Monitoring_new!$H42,Monitoring_new!$R42,IF(Monitoring_new!AQ42=Monitoring_new!$J42,Monitoring_new!$S42,IF(Monitoring_new!AQ42=Monitoring_new!$L42,Monitoring_new!$T42,IF(Monitoring_new!AQ42=Monitoring_new!$N42,Monitoring_new!$U42,IF(Monitoring_new!AQ42=Monitoring_new!$P42,Monitoring_new!$V42,"ERROR"))))))</f>
        <v>0</v>
      </c>
      <c r="AR42" s="148"/>
      <c r="AS42" s="70">
        <f>IF(Monitoring_new!AS42="","",IF(Monitoring_new!AS42=Monitoring_new!$H42,Monitoring_new!$R42,IF(Monitoring_new!AS42=Monitoring_new!$J42,Monitoring_new!$S42,IF(Monitoring_new!AS42=Monitoring_new!$L42,Monitoring_new!$T42,IF(Monitoring_new!AS42=Monitoring_new!$N42,Monitoring_new!$U42,IF(Monitoring_new!AS42=Monitoring_new!$P42,Monitoring_new!$V42,"ERROR"))))))</f>
        <v>0</v>
      </c>
      <c r="AT42" s="148"/>
      <c r="AU42" s="70">
        <f>IF(Monitoring_new!AU42="","",IF(Monitoring_new!AU42=Monitoring_new!$H42,Monitoring_new!$R42,IF(Monitoring_new!AU42=Monitoring_new!$J42,Monitoring_new!$S42,IF(Monitoring_new!AU42=Monitoring_new!$L42,Monitoring_new!$T42,IF(Monitoring_new!AU42=Monitoring_new!$N42,Monitoring_new!$U42,IF(Monitoring_new!AU42=Monitoring_new!$P42,Monitoring_new!$V42,"ERROR"))))))</f>
        <v>0</v>
      </c>
      <c r="AV42" s="148"/>
      <c r="AW42" s="70">
        <f>IF(Monitoring_new!AW42="","",IF(Monitoring_new!AW42=Monitoring_new!$H42,Monitoring_new!$R42,IF(Monitoring_new!AW42=Monitoring_new!$J42,Monitoring_new!$S42,IF(Monitoring_new!AW42=Monitoring_new!$L42,Monitoring_new!$T42,IF(Monitoring_new!AW42=Monitoring_new!$N42,Monitoring_new!$U42,IF(Monitoring_new!AW42=Monitoring_new!$P42,Monitoring_new!$V42,"ERROR"))))))</f>
        <v>0</v>
      </c>
      <c r="AX42" s="148"/>
      <c r="AY42" s="70">
        <f>IF(Monitoring_new!AY42="","",IF(Monitoring_new!AY42=Monitoring_new!$H42,Monitoring_new!$R42,IF(Monitoring_new!AY42=Monitoring_new!$J42,Monitoring_new!$S42,IF(Monitoring_new!AY42=Monitoring_new!$L42,Monitoring_new!$T42,IF(Monitoring_new!AY42=Monitoring_new!$N42,Monitoring_new!$U42,IF(Monitoring_new!AY42=Monitoring_new!$P42,Monitoring_new!$V42,"ERROR"))))))</f>
        <v>0</v>
      </c>
      <c r="AZ42" s="148"/>
      <c r="BA42" s="70">
        <f>IF(Monitoring_new!BA42="","",IF(Monitoring_new!BA42=Monitoring_new!$H42,Monitoring_new!$R42,IF(Monitoring_new!BA42=Monitoring_new!$J42,Monitoring_new!$S42,IF(Monitoring_new!BA42=Monitoring_new!$L42,Monitoring_new!$T42,IF(Monitoring_new!BA42=Monitoring_new!$N42,Monitoring_new!$U42,IF(Monitoring_new!BA42=Monitoring_new!$P42,Monitoring_new!$V42,"ERROR"))))))</f>
        <v>0</v>
      </c>
      <c r="BB42" s="148"/>
      <c r="BC42" s="70">
        <f>IF(Monitoring_new!BC42="","",IF(Monitoring_new!BC42=Monitoring_new!$H42,Monitoring_new!$R42,IF(Monitoring_new!BC42=Monitoring_new!$J42,Monitoring_new!$S42,IF(Monitoring_new!BC42=Monitoring_new!$L42,Monitoring_new!$T42,IF(Monitoring_new!BC42=Monitoring_new!$N42,Monitoring_new!$U42,IF(Monitoring_new!BC42=Monitoring_new!$P42,Monitoring_new!$V42,"ERROR"))))))</f>
        <v>0</v>
      </c>
      <c r="BD42" s="148"/>
      <c r="BE42" s="70">
        <f>IF(Monitoring_new!BE42="","",IF(Monitoring_new!BE42=Monitoring_new!$H42,Monitoring_new!$R42,IF(Monitoring_new!BE42=Monitoring_new!$J42,Monitoring_new!$S42,IF(Monitoring_new!BE42=Monitoring_new!$L42,Monitoring_new!$T42,IF(Monitoring_new!BE42=Monitoring_new!$N42,Monitoring_new!$U42,IF(Monitoring_new!BE42=Monitoring_new!$P42,Monitoring_new!$V42,"ERROR"))))))</f>
        <v>0</v>
      </c>
      <c r="BF42" s="148"/>
      <c r="BG42" s="70">
        <f>IF(Monitoring_new!BG42="","",IF(Monitoring_new!BG42=Monitoring_new!$H42,Monitoring_new!$R42,IF(Monitoring_new!BG42=Monitoring_new!$J42,Monitoring_new!$S42,IF(Monitoring_new!BG42=Monitoring_new!$L42,Monitoring_new!$T42,IF(Monitoring_new!BG42=Monitoring_new!$N42,Monitoring_new!$U42,IF(Monitoring_new!BG42=Monitoring_new!$P42,Monitoring_new!$V42,"ERROR"))))))</f>
        <v>0</v>
      </c>
      <c r="BH42" s="148"/>
      <c r="BI42" s="70">
        <f>IF(Monitoring_new!BI42="","",IF(Monitoring_new!BI42=Monitoring_new!$H42,Monitoring_new!$R42,IF(Monitoring_new!BI42=Monitoring_new!$J42,Monitoring_new!$S42,IF(Monitoring_new!BI42=Monitoring_new!$L42,Monitoring_new!$T42,IF(Monitoring_new!BI42=Monitoring_new!$N42,Monitoring_new!$U42,IF(Monitoring_new!BI42=Monitoring_new!$P42,Monitoring_new!$V42,"ERROR"))))))</f>
        <v>0</v>
      </c>
      <c r="BJ42" s="148"/>
      <c r="BK42" s="70">
        <f>IF(Monitoring_new!BK42="","",IF(Monitoring_new!BK42=Monitoring_new!$H42,Monitoring_new!$R42,IF(Monitoring_new!BK42=Monitoring_new!$J42,Monitoring_new!$S42,IF(Monitoring_new!BK42=Monitoring_new!$L42,Monitoring_new!$T42,IF(Monitoring_new!BK42=Monitoring_new!$N42,Monitoring_new!$U42,IF(Monitoring_new!BK42=Monitoring_new!$P42,Monitoring_new!$V42,"ERROR"))))))</f>
        <v>0</v>
      </c>
      <c r="BL42" s="148"/>
      <c r="BM42" s="70">
        <f>IF(Monitoring_new!BM42="","",IF(Monitoring_new!BM42=Monitoring_new!$H42,Monitoring_new!$R42,IF(Monitoring_new!BM42=Monitoring_new!$J42,Monitoring_new!$S42,IF(Monitoring_new!BM42=Monitoring_new!$L42,Monitoring_new!$T42,IF(Monitoring_new!BM42=Monitoring_new!$N42,Monitoring_new!$U42,IF(Monitoring_new!BM42=Monitoring_new!$P42,Monitoring_new!$V42,"ERROR"))))))</f>
        <v>0</v>
      </c>
      <c r="BN42" s="148"/>
      <c r="BO42" s="70">
        <f>IF(Monitoring_new!BO42="","",IF(Monitoring_new!BO42=Monitoring_new!$H42,Monitoring_new!$R42,IF(Monitoring_new!BO42=Monitoring_new!$J42,Monitoring_new!$S42,IF(Monitoring_new!BO42=Monitoring_new!$L42,Monitoring_new!$T42,IF(Monitoring_new!BO42=Monitoring_new!$N42,Monitoring_new!$U42,IF(Monitoring_new!BO42=Monitoring_new!$P42,Monitoring_new!$V42,"ERROR"))))))</f>
        <v>0</v>
      </c>
      <c r="BP42" s="148"/>
      <c r="BQ42" s="70">
        <f>IF(Monitoring_new!BQ42="","",IF(Monitoring_new!BQ42=Monitoring_new!$H42,Monitoring_new!$R42,IF(Monitoring_new!BQ42=Monitoring_new!$J42,Monitoring_new!$S42,IF(Monitoring_new!BQ42=Monitoring_new!$L42,Monitoring_new!$T42,IF(Monitoring_new!BQ42=Monitoring_new!$N42,Monitoring_new!$U42,IF(Monitoring_new!BQ42=Monitoring_new!$P42,Monitoring_new!$V42,"ERROR"))))))</f>
        <v>0</v>
      </c>
      <c r="BR42" s="148"/>
      <c r="BS42" s="70">
        <f>IF(Monitoring_new!BS42="","",IF(Monitoring_new!BS42=Monitoring_new!$H42,Monitoring_new!$R42,IF(Monitoring_new!BS42=Monitoring_new!$J42,Monitoring_new!$S42,IF(Monitoring_new!BS42=Monitoring_new!$L42,Monitoring_new!$T42,IF(Monitoring_new!BS42=Monitoring_new!$N42,Monitoring_new!$U42,IF(Monitoring_new!BS42=Monitoring_new!$P42,Monitoring_new!$V42,"ERROR"))))))</f>
        <v>0</v>
      </c>
      <c r="BT42" s="148"/>
      <c r="BU42" s="70">
        <f>IF(Monitoring_new!BU42="","",IF(Monitoring_new!BU42=Monitoring_new!$H42,Monitoring_new!$R42,IF(Monitoring_new!BU42=Monitoring_new!$J42,Monitoring_new!$S42,IF(Monitoring_new!BU42=Monitoring_new!$L42,Monitoring_new!$T42,IF(Monitoring_new!BU42=Monitoring_new!$N42,Monitoring_new!$U42,IF(Monitoring_new!BU42=Monitoring_new!$P42,Monitoring_new!$V42,"ERROR"))))))</f>
        <v>0</v>
      </c>
      <c r="BV42" s="148"/>
      <c r="BW42" s="70">
        <f>IF(Monitoring_new!BW42="","",IF(Monitoring_new!BW42=Monitoring_new!$H42,Monitoring_new!$R42,IF(Monitoring_new!BW42=Monitoring_new!$J42,Monitoring_new!$S42,IF(Monitoring_new!BW42=Monitoring_new!$L42,Monitoring_new!$T42,IF(Monitoring_new!BW42=Monitoring_new!$N42,Monitoring_new!$U42,IF(Monitoring_new!BW42=Monitoring_new!$P42,Monitoring_new!$V42,"ERROR"))))))</f>
        <v>0</v>
      </c>
      <c r="BX42" s="148"/>
      <c r="BY42" s="70">
        <f>IF(Monitoring_new!BY42="","",IF(Monitoring_new!BY42=Monitoring_new!$H42,Monitoring_new!$R42,IF(Monitoring_new!BY42=Monitoring_new!$J42,Monitoring_new!$S42,IF(Monitoring_new!BY42=Monitoring_new!$L42,Monitoring_new!$T42,IF(Monitoring_new!BY42=Monitoring_new!$N42,Monitoring_new!$U42,IF(Monitoring_new!BY42=Monitoring_new!$P42,Monitoring_new!$V42,"ERROR"))))))</f>
        <v>0</v>
      </c>
      <c r="BZ42" s="148"/>
      <c r="CA42" s="70">
        <f>IF(Monitoring_new!CA42="","",IF(Monitoring_new!CA42=Monitoring_new!$H42,Monitoring_new!$R42,IF(Monitoring_new!CA42=Monitoring_new!$J42,Monitoring_new!$S42,IF(Monitoring_new!CA42=Monitoring_new!$L42,Monitoring_new!$T42,IF(Monitoring_new!CA42=Monitoring_new!$N42,Monitoring_new!$U42,IF(Monitoring_new!CA42=Monitoring_new!$P42,Monitoring_new!$V42,"ERROR"))))))</f>
        <v>0</v>
      </c>
      <c r="CB42" s="148"/>
      <c r="CC42" s="70">
        <f>IF(Monitoring_new!CC42="","",IF(Monitoring_new!CC42=Monitoring_new!$H42,Monitoring_new!$R42,IF(Monitoring_new!CC42=Monitoring_new!$J42,Monitoring_new!$S42,IF(Monitoring_new!CC42=Monitoring_new!$L42,Monitoring_new!$T42,IF(Monitoring_new!CC42=Monitoring_new!$N42,Monitoring_new!$U42,IF(Monitoring_new!CC42=Monitoring_new!$P42,Monitoring_new!$V42,"ERROR"))))))</f>
        <v>0</v>
      </c>
      <c r="CD42" s="148"/>
      <c r="CE42" s="70">
        <f>IF(Monitoring_new!CE42="","",IF(Monitoring_new!CE42=Monitoring_new!$H42,Monitoring_new!$R42,IF(Monitoring_new!CE42=Monitoring_new!$J42,Monitoring_new!$S42,IF(Monitoring_new!CE42=Monitoring_new!$L42,Monitoring_new!$T42,IF(Monitoring_new!CE42=Monitoring_new!$N42,Monitoring_new!$U42,IF(Monitoring_new!CE42=Monitoring_new!$P42,Monitoring_new!$V42,"ERROR"))))))</f>
        <v>0</v>
      </c>
      <c r="CF42" s="148"/>
      <c r="CG42" s="70">
        <f>IF(Monitoring_new!CG42="","",IF(Monitoring_new!CG42=Monitoring_new!$H42,Monitoring_new!$R42,IF(Monitoring_new!CG42=Monitoring_new!$J42,Monitoring_new!$S42,IF(Monitoring_new!CG42=Monitoring_new!$L42,Monitoring_new!$T42,IF(Monitoring_new!CG42=Monitoring_new!$N42,Monitoring_new!$U42,IF(Monitoring_new!CG42=Monitoring_new!$P42,Monitoring_new!$V42,"ERROR"))))))</f>
        <v>0</v>
      </c>
      <c r="CH42" s="148"/>
      <c r="CI42" s="70">
        <f>IF(Monitoring_new!CI42="","",IF(Monitoring_new!CI42=Monitoring_new!$H42,Monitoring_new!$R42,IF(Monitoring_new!CI42=Monitoring_new!$J42,Monitoring_new!$S42,IF(Monitoring_new!CI42=Monitoring_new!$L42,Monitoring_new!$T42,IF(Monitoring_new!CI42=Monitoring_new!$N42,Monitoring_new!$U42,IF(Monitoring_new!CI42=Monitoring_new!$P42,Monitoring_new!$V42,"ERROR"))))))</f>
        <v>0</v>
      </c>
      <c r="CJ42" s="148"/>
      <c r="CK42" s="70">
        <f>IF(Monitoring_new!CK42="","",IF(Monitoring_new!CK42=Monitoring_new!$H42,Monitoring_new!$R42,IF(Monitoring_new!CK42=Monitoring_new!$J42,Monitoring_new!$S42,IF(Monitoring_new!CK42=Monitoring_new!$L42,Monitoring_new!$T42,IF(Monitoring_new!CK42=Monitoring_new!$N42,Monitoring_new!$U42,IF(Monitoring_new!CK42=Monitoring_new!$P42,Monitoring_new!$V42,"ERROR"))))))</f>
        <v>0</v>
      </c>
      <c r="CL42" s="148"/>
      <c r="CM42" s="70">
        <f>IF(Monitoring_new!CM42="","",IF(Monitoring_new!CM42=Monitoring_new!$H42,Monitoring_new!$R42,IF(Monitoring_new!CM42=Monitoring_new!$J42,Monitoring_new!$S42,IF(Monitoring_new!CM42=Monitoring_new!$L42,Monitoring_new!$T42,IF(Monitoring_new!CM42=Monitoring_new!$N42,Monitoring_new!$U42,IF(Monitoring_new!CM42=Monitoring_new!$P42,Monitoring_new!$V42,"ERROR"))))))</f>
        <v>0</v>
      </c>
      <c r="CN42" s="148"/>
      <c r="CO42" s="70">
        <f>IF(Monitoring_new!CO42="","",IF(Monitoring_new!CO42=Monitoring_new!$H42,Monitoring_new!$R42,IF(Monitoring_new!CO42=Monitoring_new!$J42,Monitoring_new!$S42,IF(Monitoring_new!CO42=Monitoring_new!$L42,Monitoring_new!$T42,IF(Monitoring_new!CO42=Monitoring_new!$N42,Monitoring_new!$U42,IF(Monitoring_new!CO42=Monitoring_new!$P42,Monitoring_new!$V42,"ERROR"))))))</f>
        <v>0</v>
      </c>
      <c r="CP42" s="148"/>
      <c r="CQ42" s="70">
        <f>IF(Monitoring_new!CQ42="","",IF(Monitoring_new!CQ42=Monitoring_new!$H42,Monitoring_new!$R42,IF(Monitoring_new!CQ42=Monitoring_new!$J42,Monitoring_new!$S42,IF(Monitoring_new!CQ42=Monitoring_new!$L42,Monitoring_new!$T42,IF(Monitoring_new!CQ42=Monitoring_new!$N42,Monitoring_new!$U42,IF(Monitoring_new!CQ42=Monitoring_new!$P42,Monitoring_new!$V42,"ERROR"))))))</f>
        <v>0</v>
      </c>
      <c r="CR42" s="148"/>
      <c r="CS42" s="70">
        <f>IF(Monitoring_new!CS42="","",IF(Monitoring_new!CS42=Monitoring_new!$H42,Monitoring_new!$R42,IF(Monitoring_new!CS42=Monitoring_new!$J42,Monitoring_new!$S42,IF(Monitoring_new!CS42=Monitoring_new!$L42,Monitoring_new!$T42,IF(Monitoring_new!CS42=Monitoring_new!$N42,Monitoring_new!$U42,IF(Monitoring_new!CS42=Monitoring_new!$P42,Monitoring_new!$V42,"ERROR"))))))</f>
        <v>0</v>
      </c>
      <c r="CT42" s="148"/>
      <c r="CU42" s="70">
        <f>IF(Monitoring_new!CU42="","",IF(Monitoring_new!CU42=Monitoring_new!$H42,Monitoring_new!$R42,IF(Monitoring_new!CU42=Monitoring_new!$J42,Monitoring_new!$S42,IF(Monitoring_new!CU42=Monitoring_new!$L42,Monitoring_new!$T42,IF(Monitoring_new!CU42=Monitoring_new!$N42,Monitoring_new!$U42,IF(Monitoring_new!CU42=Monitoring_new!$P42,Monitoring_new!$V42,"ERROR"))))))</f>
        <v>0</v>
      </c>
      <c r="CV42" s="148"/>
      <c r="CW42" s="70">
        <f>IF(Monitoring_new!CW42="","",IF(Monitoring_new!CW42=Monitoring_new!$H42,Monitoring_new!$R42,IF(Monitoring_new!CW42=Monitoring_new!$J42,Monitoring_new!$S42,IF(Monitoring_new!CW42=Monitoring_new!$L42,Monitoring_new!$T42,IF(Monitoring_new!CW42=Monitoring_new!$N42,Monitoring_new!$U42,IF(Monitoring_new!CW42=Monitoring_new!$P42,Monitoring_new!$V42,"ERROR"))))))</f>
        <v>0</v>
      </c>
      <c r="CX42" s="148"/>
      <c r="CY42" s="70">
        <f>IF(Monitoring_new!CY42="","",IF(Monitoring_new!CY42=Monitoring_new!$H42,Monitoring_new!$R42,IF(Monitoring_new!CY42=Monitoring_new!$J42,Monitoring_new!$S42,IF(Monitoring_new!CY42=Monitoring_new!$L42,Monitoring_new!$T42,IF(Monitoring_new!CY42=Monitoring_new!$N42,Monitoring_new!$U42,IF(Monitoring_new!CY42=Monitoring_new!$P42,Monitoring_new!$V42,"ERROR"))))))</f>
        <v>0</v>
      </c>
      <c r="CZ42" s="148"/>
      <c r="DA42" s="70">
        <f>IF(Monitoring_new!DA42="","",IF(Monitoring_new!DA42=Monitoring_new!$H42,Monitoring_new!$R42,IF(Monitoring_new!DA42=Monitoring_new!$J42,Monitoring_new!$S42,IF(Monitoring_new!DA42=Monitoring_new!$L42,Monitoring_new!$T42,IF(Monitoring_new!DA42=Monitoring_new!$N42,Monitoring_new!$U42,IF(Monitoring_new!DA42=Monitoring_new!$P42,Monitoring_new!$V42,"ERROR"))))))</f>
        <v>0</v>
      </c>
      <c r="DB42" s="148"/>
      <c r="DC42" s="70">
        <f>IF(Monitoring_new!DC42="","",IF(Monitoring_new!DC42=Monitoring_new!$H42,Monitoring_new!$R42,IF(Monitoring_new!DC42=Monitoring_new!$J42,Monitoring_new!$S42,IF(Monitoring_new!DC42=Monitoring_new!$L42,Monitoring_new!$T42,IF(Monitoring_new!DC42=Monitoring_new!$N42,Monitoring_new!$U42,IF(Monitoring_new!DC42=Monitoring_new!$P42,Monitoring_new!$V42,"ERROR"))))))</f>
        <v>0</v>
      </c>
      <c r="DD42" s="148"/>
      <c r="DE42" s="70">
        <f>IF(Monitoring_new!DE42="","",IF(Monitoring_new!DE42=Monitoring_new!$H42,Monitoring_new!$R42,IF(Monitoring_new!DE42=Monitoring_new!$J42,Monitoring_new!$S42,IF(Monitoring_new!DE42=Monitoring_new!$L42,Monitoring_new!$T42,IF(Monitoring_new!DE42=Monitoring_new!$N42,Monitoring_new!$U42,IF(Monitoring_new!DE42=Monitoring_new!$P42,Monitoring_new!$V42,"ERROR"))))))</f>
        <v>0</v>
      </c>
      <c r="DF42" s="148"/>
      <c r="DG42" s="70">
        <f>IF(Monitoring_new!DG42="","",IF(Monitoring_new!DG42=Monitoring_new!$H42,Monitoring_new!$R42,IF(Monitoring_new!DG42=Monitoring_new!$J42,Monitoring_new!$S42,IF(Monitoring_new!DG42=Monitoring_new!$L42,Monitoring_new!$T42,IF(Monitoring_new!DG42=Monitoring_new!$N42,Monitoring_new!$U42,IF(Monitoring_new!DG42=Monitoring_new!$P42,Monitoring_new!$V42,"ERROR"))))))</f>
        <v>0</v>
      </c>
      <c r="DH42" s="148"/>
      <c r="DI42" s="70">
        <f>IF(Monitoring_new!DI42="","",IF(Monitoring_new!DI42=Monitoring_new!$H42,Monitoring_new!$R42,IF(Monitoring_new!DI42=Monitoring_new!$J42,Monitoring_new!$S42,IF(Monitoring_new!DI42=Monitoring_new!$L42,Monitoring_new!$T42,IF(Monitoring_new!DI42=Monitoring_new!$N42,Monitoring_new!$U42,IF(Monitoring_new!DI42=Monitoring_new!$P42,Monitoring_new!$V42,"ERROR"))))))</f>
        <v>0</v>
      </c>
      <c r="DJ42" s="148"/>
      <c r="DK42" s="70">
        <f>IF(Monitoring_new!DK42="","",IF(Monitoring_new!DK42=Monitoring_new!$H42,Monitoring_new!$R42,IF(Monitoring_new!DK42=Monitoring_new!$J42,Monitoring_new!$S42,IF(Monitoring_new!DK42=Monitoring_new!$L42,Monitoring_new!$T42,IF(Monitoring_new!DK42=Monitoring_new!$N42,Monitoring_new!$U42,IF(Monitoring_new!DK42=Monitoring_new!$P42,Monitoring_new!$V42,"ERROR"))))))</f>
        <v>0</v>
      </c>
      <c r="DL42" s="148"/>
      <c r="DM42" s="70">
        <f>IF(Monitoring_new!DM42="","",IF(Monitoring_new!DM42=Monitoring_new!$H42,Monitoring_new!$R42,IF(Monitoring_new!DM42=Monitoring_new!$J42,Monitoring_new!$S42,IF(Monitoring_new!DM42=Monitoring_new!$L42,Monitoring_new!$T42,IF(Monitoring_new!DM42=Monitoring_new!$N42,Monitoring_new!$U42,IF(Monitoring_new!DM42=Monitoring_new!$P42,Monitoring_new!$V42,"ERROR"))))))</f>
        <v>0</v>
      </c>
      <c r="DN42" s="148"/>
      <c r="DO42" s="70">
        <f>IF(Monitoring_new!DO42="","",IF(Monitoring_new!DO42=Monitoring_new!$H42,Monitoring_new!$R42,IF(Monitoring_new!DO42=Monitoring_new!$J42,Monitoring_new!$S42,IF(Monitoring_new!DO42=Monitoring_new!$L42,Monitoring_new!$T42,IF(Monitoring_new!DO42=Monitoring_new!$N42,Monitoring_new!$U42,IF(Monitoring_new!DO42=Monitoring_new!$P42,Monitoring_new!$V42,"ERROR"))))))</f>
        <v>0</v>
      </c>
      <c r="DP42" s="148"/>
      <c r="DQ42" s="70">
        <f>IF(Monitoring_new!DQ42="","",IF(Monitoring_new!DQ42=Monitoring_new!$H42,Monitoring_new!$R42,IF(Monitoring_new!DQ42=Monitoring_new!$J42,Monitoring_new!$S42,IF(Monitoring_new!DQ42=Monitoring_new!$L42,Monitoring_new!$T42,IF(Monitoring_new!DQ42=Monitoring_new!$N42,Monitoring_new!$U42,IF(Monitoring_new!DQ42=Monitoring_new!$P42,Monitoring_new!$V42,"ERROR"))))))</f>
        <v>0</v>
      </c>
      <c r="DR42" s="148"/>
      <c r="DS42" s="70">
        <f>IF(Monitoring_new!DS42="","",IF(Monitoring_new!DS42=Monitoring_new!$H42,Monitoring_new!$R42,IF(Monitoring_new!DS42=Monitoring_new!$J42,Monitoring_new!$S42,IF(Monitoring_new!DS42=Monitoring_new!$L42,Monitoring_new!$T42,IF(Monitoring_new!DS42=Monitoring_new!$N42,Monitoring_new!$U42,IF(Monitoring_new!DS42=Monitoring_new!$P42,Monitoring_new!$V42,"ERROR"))))))</f>
        <v>0</v>
      </c>
      <c r="DT42" s="148"/>
      <c r="DU42" s="70">
        <f>IF(Monitoring_new!DU42="","",IF(Monitoring_new!DU42=Monitoring_new!$H42,Monitoring_new!$R42,IF(Monitoring_new!DU42=Monitoring_new!$J42,Monitoring_new!$S42,IF(Monitoring_new!DU42=Monitoring_new!$L42,Monitoring_new!$T42,IF(Monitoring_new!DU42=Monitoring_new!$N42,Monitoring_new!$U42,IF(Monitoring_new!DU42=Monitoring_new!$P42,Monitoring_new!$V42,"ERROR"))))))</f>
        <v>0</v>
      </c>
      <c r="DV42" s="148"/>
      <c r="DW42" s="70">
        <f>IF(Monitoring_new!DW42="","",IF(Monitoring_new!DW42=Monitoring_new!$H42,Monitoring_new!$R42,IF(Monitoring_new!DW42=Monitoring_new!$J42,Monitoring_new!$S42,IF(Monitoring_new!DW42=Monitoring_new!$L42,Monitoring_new!$T42,IF(Monitoring_new!DW42=Monitoring_new!$N42,Monitoring_new!$U42,IF(Monitoring_new!DW42=Monitoring_new!$P42,Monitoring_new!$V42,"ERROR"))))))</f>
        <v>0</v>
      </c>
      <c r="DX42" s="148"/>
      <c r="DY42" s="70">
        <f>IF(Monitoring_new!DY42="","",IF(Monitoring_new!DY42=Monitoring_new!$H42,Monitoring_new!$R42,IF(Monitoring_new!DY42=Monitoring_new!$J42,Monitoring_new!$S42,IF(Monitoring_new!DY42=Monitoring_new!$L42,Monitoring_new!$T42,IF(Monitoring_new!DY42=Monitoring_new!$N42,Monitoring_new!$U42,IF(Monitoring_new!DY42=Monitoring_new!$P42,Monitoring_new!$V42,"ERROR"))))))</f>
        <v>0</v>
      </c>
      <c r="DZ42" s="148"/>
      <c r="EA42" s="70">
        <f>IF(Monitoring_new!EA42="","",IF(Monitoring_new!EA42=Monitoring_new!$H42,Monitoring_new!$R42,IF(Monitoring_new!EA42=Monitoring_new!$J42,Monitoring_new!$S42,IF(Monitoring_new!EA42=Monitoring_new!$L42,Monitoring_new!$T42,IF(Monitoring_new!EA42=Monitoring_new!$N42,Monitoring_new!$U42,IF(Monitoring_new!EA42=Monitoring_new!$P42,Monitoring_new!$V42,"ERROR"))))))</f>
        <v>0</v>
      </c>
      <c r="EB42" s="148"/>
      <c r="EC42" s="70">
        <f>IF(Monitoring_new!EC42="","",IF(Monitoring_new!EC42=Monitoring_new!$H42,Monitoring_new!$R42,IF(Monitoring_new!EC42=Monitoring_new!$J42,Monitoring_new!$S42,IF(Monitoring_new!EC42=Monitoring_new!$L42,Monitoring_new!$T42,IF(Monitoring_new!EC42=Monitoring_new!$N42,Monitoring_new!$U42,IF(Monitoring_new!EC42=Monitoring_new!$P42,Monitoring_new!$V42,"ERROR"))))))</f>
        <v>0</v>
      </c>
      <c r="ED42" s="148"/>
      <c r="EE42" s="70">
        <f>IF(Monitoring_new!EE42="","",IF(Monitoring_new!EE42=Monitoring_new!$H42,Monitoring_new!$R42,IF(Monitoring_new!EE42=Monitoring_new!$J42,Monitoring_new!$S42,IF(Monitoring_new!EE42=Monitoring_new!$L42,Monitoring_new!$T42,IF(Monitoring_new!EE42=Monitoring_new!$N42,Monitoring_new!$U42,IF(Monitoring_new!EE42=Monitoring_new!$P42,Monitoring_new!$V42,"ERROR"))))))</f>
        <v>0</v>
      </c>
      <c r="EF42" s="148"/>
      <c r="EG42" s="70">
        <f>IF(Monitoring_new!EG42="","",IF(Monitoring_new!EG42=Monitoring_new!$H42,Monitoring_new!$R42,IF(Monitoring_new!EG42=Monitoring_new!$J42,Monitoring_new!$S42,IF(Monitoring_new!EG42=Monitoring_new!$L42,Monitoring_new!$T42,IF(Monitoring_new!EG42=Monitoring_new!$N42,Monitoring_new!$U42,IF(Monitoring_new!EG42=Monitoring_new!$P42,Monitoring_new!$V42,"ERROR"))))))</f>
        <v>0</v>
      </c>
      <c r="EH42" s="148"/>
      <c r="EI42" s="70">
        <f>IF(Monitoring_new!EI42="","",IF(Monitoring_new!EI42=Monitoring_new!$H42,Monitoring_new!$R42,IF(Monitoring_new!EI42=Monitoring_new!$J42,Monitoring_new!$S42,IF(Monitoring_new!EI42=Monitoring_new!$L42,Monitoring_new!$T42,IF(Monitoring_new!EI42=Monitoring_new!$N42,Monitoring_new!$U42,IF(Monitoring_new!EI42=Monitoring_new!$P42,Monitoring_new!$V42,"ERROR"))))))</f>
        <v>0</v>
      </c>
      <c r="EJ42" s="148"/>
      <c r="EK42" s="70">
        <f>IF(Monitoring_new!EK42="","",IF(Monitoring_new!EK42=Monitoring_new!$H42,Monitoring_new!$R42,IF(Monitoring_new!EK42=Monitoring_new!$J42,Monitoring_new!$S42,IF(Monitoring_new!EK42=Monitoring_new!$L42,Monitoring_new!$T42,IF(Monitoring_new!EK42=Monitoring_new!$N42,Monitoring_new!$U42,IF(Monitoring_new!EK42=Monitoring_new!$P42,Monitoring_new!$V42,"ERROR"))))))</f>
        <v>0</v>
      </c>
      <c r="EL42" s="148"/>
      <c r="EM42" s="70">
        <f>IF(Monitoring_new!EM42="","",IF(Monitoring_new!EM42=Monitoring_new!$H42,Monitoring_new!$R42,IF(Monitoring_new!EM42=Monitoring_new!$J42,Monitoring_new!$S42,IF(Monitoring_new!EM42=Monitoring_new!$L42,Monitoring_new!$T42,IF(Monitoring_new!EM42=Monitoring_new!$N42,Monitoring_new!$U42,IF(Monitoring_new!EM42=Monitoring_new!$P42,Monitoring_new!$V42,"ERROR"))))))</f>
        <v>0</v>
      </c>
      <c r="EN42" s="148"/>
      <c r="EO42" s="70">
        <f>IF(Monitoring_new!EO42="","",IF(Monitoring_new!EO42=Monitoring_new!$H42,Monitoring_new!$R42,IF(Monitoring_new!EO42=Monitoring_new!$J42,Monitoring_new!$S42,IF(Monitoring_new!EO42=Monitoring_new!$L42,Monitoring_new!$T42,IF(Monitoring_new!EO42=Monitoring_new!$N42,Monitoring_new!$U42,IF(Monitoring_new!EO42=Monitoring_new!$P42,Monitoring_new!$V42,"ERROR"))))))</f>
        <v>0</v>
      </c>
      <c r="EP42" s="148"/>
      <c r="EQ42" s="70">
        <f>IF(Monitoring_new!EQ42="","",IF(Monitoring_new!EQ42=Monitoring_new!$H42,Monitoring_new!$R42,IF(Monitoring_new!EQ42=Monitoring_new!$J42,Monitoring_new!$S42,IF(Monitoring_new!EQ42=Monitoring_new!$L42,Monitoring_new!$T42,IF(Monitoring_new!EQ42=Monitoring_new!$N42,Monitoring_new!$U42,IF(Monitoring_new!EQ42=Monitoring_new!$P42,Monitoring_new!$V42,"ERROR"))))))</f>
        <v>0</v>
      </c>
      <c r="ER42" s="148"/>
      <c r="ES42" s="70">
        <f>IF(Monitoring_new!ES42="","",IF(Monitoring_new!ES42=Monitoring_new!$H42,Monitoring_new!$R42,IF(Monitoring_new!ES42=Monitoring_new!$J42,Monitoring_new!$S42,IF(Monitoring_new!ES42=Monitoring_new!$L42,Monitoring_new!$T42,IF(Monitoring_new!ES42=Monitoring_new!$N42,Monitoring_new!$U42,IF(Monitoring_new!ES42=Monitoring_new!$P42,Monitoring_new!$V42,"ERROR"))))))</f>
        <v>0</v>
      </c>
      <c r="ET42" s="148"/>
      <c r="EU42" s="70">
        <f>IF(Monitoring_new!EU42="","",IF(Monitoring_new!EU42=Monitoring_new!$H42,Monitoring_new!$R42,IF(Monitoring_new!EU42=Monitoring_new!$J42,Monitoring_new!$S42,IF(Monitoring_new!EU42=Monitoring_new!$L42,Monitoring_new!$T42,IF(Monitoring_new!EU42=Monitoring_new!$N42,Monitoring_new!$U42,IF(Monitoring_new!EU42=Monitoring_new!$P42,Monitoring_new!$V42,"ERROR"))))))</f>
        <v>0</v>
      </c>
      <c r="EV42" s="148"/>
      <c r="EW42" s="70">
        <f>IF(Monitoring_new!EW42="","",IF(Monitoring_new!EW42=Monitoring_new!$H42,Monitoring_new!$R42,IF(Monitoring_new!EW42=Monitoring_new!$J42,Monitoring_new!$S42,IF(Monitoring_new!EW42=Monitoring_new!$L42,Monitoring_new!$T42,IF(Monitoring_new!EW42=Monitoring_new!$N42,Monitoring_new!$U42,IF(Monitoring_new!EW42=Monitoring_new!$P42,Monitoring_new!$V42,"ERROR"))))))</f>
        <v>0</v>
      </c>
      <c r="EX42" s="148"/>
      <c r="EY42" s="70">
        <f>IF(Monitoring_new!EY42="","",IF(Monitoring_new!EY42=Monitoring_new!$H42,Monitoring_new!$R42,IF(Monitoring_new!EY42=Monitoring_new!$J42,Monitoring_new!$S42,IF(Monitoring_new!EY42=Monitoring_new!$L42,Monitoring_new!$T42,IF(Monitoring_new!EY42=Monitoring_new!$N42,Monitoring_new!$U42,IF(Monitoring_new!EY42=Monitoring_new!$P42,Monitoring_new!$V42,"ERROR"))))))</f>
        <v>0</v>
      </c>
      <c r="EZ42" s="148"/>
      <c r="FA42" s="148"/>
      <c r="FB42" s="70" t="str">
        <f>IF(Monitoring_new!FB42="","",IF(Monitoring_new!FB42=Monitoring_new!$H42,Monitoring_new!$R42,IF(Monitoring_new!FB42=Monitoring_new!$J42,Monitoring_new!$S42,IF(Monitoring_new!FB42=Monitoring_new!$L42,Monitoring_new!$T42,IF(Monitoring_new!FB42=Monitoring_new!$N42,Monitoring_new!$U42,IF(Monitoring_new!FB42=Monitoring_new!$P42,Monitoring_new!$V42,"ERROR"))))))</f>
        <v/>
      </c>
      <c r="FC42" s="148"/>
      <c r="FD42" s="70" t="str">
        <f>IF(Monitoring_new!FD42="","",IF(Monitoring_new!FD42=Monitoring_new!$H42,Monitoring_new!$R42,IF(Monitoring_new!FD42=Monitoring_new!$J42,Monitoring_new!$S42,IF(Monitoring_new!FD42=Monitoring_new!$L42,Monitoring_new!$T42,IF(Monitoring_new!FD42=Monitoring_new!$N42,Monitoring_new!$U42,IF(Monitoring_new!FD42=Monitoring_new!$P42,Monitoring_new!$V42,"ERROR"))))))</f>
        <v/>
      </c>
      <c r="FE42" s="148"/>
      <c r="FF42" s="70" t="str">
        <f>IF(Monitoring_new!FF42="","",IF(Monitoring_new!FF42=Monitoring_new!$H42,Monitoring_new!$R42,IF(Monitoring_new!FF42=Monitoring_new!$J42,Monitoring_new!$S42,IF(Monitoring_new!FF42=Monitoring_new!$L42,Monitoring_new!$T42,IF(Monitoring_new!FF42=Monitoring_new!$N42,Monitoring_new!$U42,IF(Monitoring_new!FF42=Monitoring_new!$P42,Monitoring_new!$V42,"ERROR"))))))</f>
        <v/>
      </c>
      <c r="FG42" s="148"/>
    </row>
    <row r="43" spans="1:163" ht="50.1" customHeight="1" x14ac:dyDescent="0.3">
      <c r="A43" s="144" t="s">
        <v>67</v>
      </c>
      <c r="B43" s="145" t="s">
        <v>530</v>
      </c>
      <c r="C43" s="158" t="str">
        <f>VLOOKUP(A43,Quest_eng_2018!A:C,3,FALSE)</f>
        <v>Does the enterprise publish the list of financial support applications rejected by the company in 2019 and the reason for the rejection of the requests on the webpage?</v>
      </c>
      <c r="D43" s="158" t="s">
        <v>323</v>
      </c>
      <c r="E43" s="146" t="s">
        <v>176</v>
      </c>
      <c r="F43" s="146" t="s">
        <v>177</v>
      </c>
      <c r="G43" s="147">
        <v>1</v>
      </c>
      <c r="H43" s="146" t="s">
        <v>21</v>
      </c>
      <c r="I43" s="146" t="s">
        <v>22</v>
      </c>
      <c r="J43" s="146" t="s">
        <v>70</v>
      </c>
      <c r="K43" s="146" t="s">
        <v>71</v>
      </c>
      <c r="L43" s="146" t="s">
        <v>25</v>
      </c>
      <c r="M43" s="146" t="s">
        <v>26</v>
      </c>
      <c r="N43" s="146" t="s">
        <v>255</v>
      </c>
      <c r="O43" s="146" t="s">
        <v>255</v>
      </c>
      <c r="P43" s="146" t="s">
        <v>414</v>
      </c>
      <c r="Q43" s="146" t="s">
        <v>414</v>
      </c>
      <c r="R43" s="147">
        <v>1</v>
      </c>
      <c r="S43" s="146">
        <v>0</v>
      </c>
      <c r="T43" s="147">
        <f t="shared" si="0"/>
        <v>0.5</v>
      </c>
      <c r="U43" s="146" t="s">
        <v>255</v>
      </c>
      <c r="V43" s="146" t="s">
        <v>414</v>
      </c>
      <c r="W43" s="70">
        <f>IF(Monitoring_new!W43="","",IF(Monitoring_new!W43=Monitoring_new!$H43,Monitoring_new!$R43,IF(Monitoring_new!W43=Monitoring_new!$J43,Monitoring_new!$S43,IF(Monitoring_new!W43=Monitoring_new!$L43,Monitoring_new!$T43,IF(Monitoring_new!W43=Monitoring_new!$N43,Monitoring_new!$U43,IF(Monitoring_new!W43=Monitoring_new!$P43,Monitoring_new!$V43,"ERROR"))))))</f>
        <v>0</v>
      </c>
      <c r="X43" s="149"/>
      <c r="Y43" s="70">
        <f>IF(Monitoring_new!Y43="","",IF(Monitoring_new!Y43=Monitoring_new!$H43,Monitoring_new!$R43,IF(Monitoring_new!Y43=Monitoring_new!$J43,Monitoring_new!$S43,IF(Monitoring_new!Y43=Monitoring_new!$L43,Monitoring_new!$T43,IF(Monitoring_new!Y43=Monitoring_new!$N43,Monitoring_new!$U43,IF(Monitoring_new!Y43=Monitoring_new!$P43,Monitoring_new!$V43,"ERROR"))))))</f>
        <v>0</v>
      </c>
      <c r="Z43" s="149"/>
      <c r="AA43" s="70">
        <f>IF(Monitoring_new!AA43="","",IF(Monitoring_new!AA43=Monitoring_new!$H43,Monitoring_new!$R43,IF(Monitoring_new!AA43=Monitoring_new!$J43,Monitoring_new!$S43,IF(Monitoring_new!AA43=Monitoring_new!$L43,Monitoring_new!$T43,IF(Monitoring_new!AA43=Monitoring_new!$N43,Monitoring_new!$U43,IF(Monitoring_new!AA43=Monitoring_new!$P43,Monitoring_new!$V43,"ERROR"))))))</f>
        <v>0</v>
      </c>
      <c r="AB43" s="149"/>
      <c r="AC43" s="70">
        <f>IF(Monitoring_new!AC43="","",IF(Monitoring_new!AC43=Monitoring_new!$H43,Monitoring_new!$R43,IF(Monitoring_new!AC43=Monitoring_new!$J43,Monitoring_new!$S43,IF(Monitoring_new!AC43=Monitoring_new!$L43,Monitoring_new!$T43,IF(Monitoring_new!AC43=Monitoring_new!$N43,Monitoring_new!$U43,IF(Monitoring_new!AC43=Monitoring_new!$P43,Monitoring_new!$V43,"ERROR"))))))</f>
        <v>0</v>
      </c>
      <c r="AD43" s="149"/>
      <c r="AE43" s="70">
        <f>IF(Monitoring_new!AE43="","",IF(Monitoring_new!AE43=Monitoring_new!$H43,Monitoring_new!$R43,IF(Monitoring_new!AE43=Monitoring_new!$J43,Monitoring_new!$S43,IF(Monitoring_new!AE43=Monitoring_new!$L43,Monitoring_new!$T43,IF(Monitoring_new!AE43=Monitoring_new!$N43,Monitoring_new!$U43,IF(Monitoring_new!AE43=Monitoring_new!$P43,Monitoring_new!$V43,"ERROR"))))))</f>
        <v>0</v>
      </c>
      <c r="AF43" s="149"/>
      <c r="AG43" s="70">
        <f>IF(Monitoring_new!AG43="","",IF(Monitoring_new!AG43=Monitoring_new!$H43,Monitoring_new!$R43,IF(Monitoring_new!AG43=Monitoring_new!$J43,Monitoring_new!$S43,IF(Monitoring_new!AG43=Monitoring_new!$L43,Monitoring_new!$T43,IF(Monitoring_new!AG43=Monitoring_new!$N43,Monitoring_new!$U43,IF(Monitoring_new!AG43=Monitoring_new!$P43,Monitoring_new!$V43,"ERROR"))))))</f>
        <v>0</v>
      </c>
      <c r="AH43" s="149"/>
      <c r="AI43" s="70">
        <f>IF(Monitoring_new!AI43="","",IF(Monitoring_new!AI43=Monitoring_new!$H43,Monitoring_new!$R43,IF(Monitoring_new!AI43=Monitoring_new!$J43,Monitoring_new!$S43,IF(Monitoring_new!AI43=Monitoring_new!$L43,Monitoring_new!$T43,IF(Monitoring_new!AI43=Monitoring_new!$N43,Monitoring_new!$U43,IF(Monitoring_new!AI43=Monitoring_new!$P43,Monitoring_new!$V43,"ERROR"))))))</f>
        <v>0</v>
      </c>
      <c r="AJ43" s="149"/>
      <c r="AK43" s="70" t="str">
        <f>IF(Monitoring_new!AK43="","",IF(Monitoring_new!AK43=Monitoring_new!$H43,Monitoring_new!$R43,IF(Monitoring_new!AK43=Monitoring_new!$J43,Monitoring_new!$S43,IF(Monitoring_new!AK43=Monitoring_new!$L43,Monitoring_new!$T43,IF(Monitoring_new!AK43=Monitoring_new!$N43,Monitoring_new!$U43,IF(Monitoring_new!AK43=Monitoring_new!$P43,Monitoring_new!$V43,"ERROR"))))))</f>
        <v>N/A</v>
      </c>
      <c r="AL43" s="149"/>
      <c r="AM43" s="70">
        <f>IF(Monitoring_new!AM43="","",IF(Monitoring_new!AM43=Monitoring_new!$H43,Monitoring_new!$R43,IF(Monitoring_new!AM43=Monitoring_new!$J43,Monitoring_new!$S43,IF(Monitoring_new!AM43=Monitoring_new!$L43,Monitoring_new!$T43,IF(Monitoring_new!AM43=Monitoring_new!$N43,Monitoring_new!$U43,IF(Monitoring_new!AM43=Monitoring_new!$P43,Monitoring_new!$V43,"ERROR"))))))</f>
        <v>0</v>
      </c>
      <c r="AN43" s="149"/>
      <c r="AO43" s="70" t="str">
        <f>IF(Monitoring_new!AO43="","",IF(Monitoring_new!AO43=Monitoring_new!$H43,Monitoring_new!$R43,IF(Monitoring_new!AO43=Monitoring_new!$J43,Monitoring_new!$S43,IF(Monitoring_new!AO43=Monitoring_new!$L43,Monitoring_new!$T43,IF(Monitoring_new!AO43=Monitoring_new!$N43,Monitoring_new!$U43,IF(Monitoring_new!AO43=Monitoring_new!$P43,Monitoring_new!$V43,"ERROR"))))))</f>
        <v>N/A</v>
      </c>
      <c r="AP43" s="149"/>
      <c r="AQ43" s="70">
        <f>IF(Monitoring_new!AQ43="","",IF(Monitoring_new!AQ43=Monitoring_new!$H43,Monitoring_new!$R43,IF(Monitoring_new!AQ43=Monitoring_new!$J43,Monitoring_new!$S43,IF(Monitoring_new!AQ43=Monitoring_new!$L43,Monitoring_new!$T43,IF(Monitoring_new!AQ43=Monitoring_new!$N43,Monitoring_new!$U43,IF(Monitoring_new!AQ43=Monitoring_new!$P43,Monitoring_new!$V43,"ERROR"))))))</f>
        <v>0</v>
      </c>
      <c r="AR43" s="149"/>
      <c r="AS43" s="70">
        <f>IF(Monitoring_new!AS43="","",IF(Monitoring_new!AS43=Monitoring_new!$H43,Monitoring_new!$R43,IF(Monitoring_new!AS43=Monitoring_new!$J43,Monitoring_new!$S43,IF(Monitoring_new!AS43=Monitoring_new!$L43,Monitoring_new!$T43,IF(Monitoring_new!AS43=Monitoring_new!$N43,Monitoring_new!$U43,IF(Monitoring_new!AS43=Monitoring_new!$P43,Monitoring_new!$V43,"ERROR"))))))</f>
        <v>0</v>
      </c>
      <c r="AT43" s="149"/>
      <c r="AU43" s="70" t="str">
        <f>IF(Monitoring_new!AU43="","",IF(Monitoring_new!AU43=Monitoring_new!$H43,Monitoring_new!$R43,IF(Monitoring_new!AU43=Monitoring_new!$J43,Monitoring_new!$S43,IF(Monitoring_new!AU43=Monitoring_new!$L43,Monitoring_new!$T43,IF(Monitoring_new!AU43=Monitoring_new!$N43,Monitoring_new!$U43,IF(Monitoring_new!AU43=Monitoring_new!$P43,Monitoring_new!$V43,"ERROR"))))))</f>
        <v>N/A</v>
      </c>
      <c r="AV43" s="149"/>
      <c r="AW43" s="70">
        <f>IF(Monitoring_new!AW43="","",IF(Monitoring_new!AW43=Monitoring_new!$H43,Monitoring_new!$R43,IF(Monitoring_new!AW43=Monitoring_new!$J43,Monitoring_new!$S43,IF(Monitoring_new!AW43=Monitoring_new!$L43,Monitoring_new!$T43,IF(Monitoring_new!AW43=Monitoring_new!$N43,Monitoring_new!$U43,IF(Monitoring_new!AW43=Monitoring_new!$P43,Monitoring_new!$V43,"ERROR"))))))</f>
        <v>0</v>
      </c>
      <c r="AX43" s="149"/>
      <c r="AY43" s="70">
        <f>IF(Monitoring_new!AY43="","",IF(Monitoring_new!AY43=Monitoring_new!$H43,Monitoring_new!$R43,IF(Monitoring_new!AY43=Monitoring_new!$J43,Monitoring_new!$S43,IF(Monitoring_new!AY43=Monitoring_new!$L43,Monitoring_new!$T43,IF(Monitoring_new!AY43=Monitoring_new!$N43,Monitoring_new!$U43,IF(Monitoring_new!AY43=Monitoring_new!$P43,Monitoring_new!$V43,"ERROR"))))))</f>
        <v>0</v>
      </c>
      <c r="AZ43" s="149"/>
      <c r="BA43" s="70">
        <f>IF(Monitoring_new!BA43="","",IF(Monitoring_new!BA43=Monitoring_new!$H43,Monitoring_new!$R43,IF(Monitoring_new!BA43=Monitoring_new!$J43,Monitoring_new!$S43,IF(Monitoring_new!BA43=Monitoring_new!$L43,Monitoring_new!$T43,IF(Monitoring_new!BA43=Monitoring_new!$N43,Monitoring_new!$U43,IF(Monitoring_new!BA43=Monitoring_new!$P43,Monitoring_new!$V43,"ERROR"))))))</f>
        <v>0</v>
      </c>
      <c r="BB43" s="149"/>
      <c r="BC43" s="70">
        <f>IF(Monitoring_new!BC43="","",IF(Monitoring_new!BC43=Monitoring_new!$H43,Monitoring_new!$R43,IF(Monitoring_new!BC43=Monitoring_new!$J43,Monitoring_new!$S43,IF(Monitoring_new!BC43=Monitoring_new!$L43,Monitoring_new!$T43,IF(Monitoring_new!BC43=Monitoring_new!$N43,Monitoring_new!$U43,IF(Monitoring_new!BC43=Monitoring_new!$P43,Monitoring_new!$V43,"ERROR"))))))</f>
        <v>0</v>
      </c>
      <c r="BD43" s="149"/>
      <c r="BE43" s="70">
        <f>IF(Monitoring_new!BE43="","",IF(Monitoring_new!BE43=Monitoring_new!$H43,Monitoring_new!$R43,IF(Monitoring_new!BE43=Monitoring_new!$J43,Monitoring_new!$S43,IF(Monitoring_new!BE43=Monitoring_new!$L43,Monitoring_new!$T43,IF(Monitoring_new!BE43=Monitoring_new!$N43,Monitoring_new!$U43,IF(Monitoring_new!BE43=Monitoring_new!$P43,Monitoring_new!$V43,"ERROR"))))))</f>
        <v>0</v>
      </c>
      <c r="BF43" s="149"/>
      <c r="BG43" s="70">
        <f>IF(Monitoring_new!BG43="","",IF(Monitoring_new!BG43=Monitoring_new!$H43,Monitoring_new!$R43,IF(Monitoring_new!BG43=Monitoring_new!$J43,Monitoring_new!$S43,IF(Monitoring_new!BG43=Monitoring_new!$L43,Monitoring_new!$T43,IF(Monitoring_new!BG43=Monitoring_new!$N43,Monitoring_new!$U43,IF(Monitoring_new!BG43=Monitoring_new!$P43,Monitoring_new!$V43,"ERROR"))))))</f>
        <v>0</v>
      </c>
      <c r="BH43" s="149"/>
      <c r="BI43" s="70">
        <f>IF(Monitoring_new!BI43="","",IF(Monitoring_new!BI43=Monitoring_new!$H43,Monitoring_new!$R43,IF(Monitoring_new!BI43=Monitoring_new!$J43,Monitoring_new!$S43,IF(Monitoring_new!BI43=Monitoring_new!$L43,Monitoring_new!$T43,IF(Monitoring_new!BI43=Monitoring_new!$N43,Monitoring_new!$U43,IF(Monitoring_new!BI43=Monitoring_new!$P43,Monitoring_new!$V43,"ERROR"))))))</f>
        <v>0</v>
      </c>
      <c r="BJ43" s="149"/>
      <c r="BK43" s="70">
        <f>IF(Monitoring_new!BK43="","",IF(Monitoring_new!BK43=Monitoring_new!$H43,Monitoring_new!$R43,IF(Monitoring_new!BK43=Monitoring_new!$J43,Monitoring_new!$S43,IF(Monitoring_new!BK43=Monitoring_new!$L43,Monitoring_new!$T43,IF(Monitoring_new!BK43=Monitoring_new!$N43,Monitoring_new!$U43,IF(Monitoring_new!BK43=Monitoring_new!$P43,Monitoring_new!$V43,"ERROR"))))))</f>
        <v>0</v>
      </c>
      <c r="BL43" s="149"/>
      <c r="BM43" s="70">
        <f>IF(Monitoring_new!BM43="","",IF(Monitoring_new!BM43=Monitoring_new!$H43,Monitoring_new!$R43,IF(Monitoring_new!BM43=Monitoring_new!$J43,Monitoring_new!$S43,IF(Monitoring_new!BM43=Monitoring_new!$L43,Monitoring_new!$T43,IF(Monitoring_new!BM43=Monitoring_new!$N43,Monitoring_new!$U43,IF(Monitoring_new!BM43=Monitoring_new!$P43,Monitoring_new!$V43,"ERROR"))))))</f>
        <v>0</v>
      </c>
      <c r="BN43" s="149"/>
      <c r="BO43" s="70">
        <f>IF(Monitoring_new!BO43="","",IF(Monitoring_new!BO43=Monitoring_new!$H43,Monitoring_new!$R43,IF(Monitoring_new!BO43=Monitoring_new!$J43,Monitoring_new!$S43,IF(Monitoring_new!BO43=Monitoring_new!$L43,Monitoring_new!$T43,IF(Monitoring_new!BO43=Monitoring_new!$N43,Monitoring_new!$U43,IF(Monitoring_new!BO43=Monitoring_new!$P43,Monitoring_new!$V43,"ERROR"))))))</f>
        <v>0</v>
      </c>
      <c r="BP43" s="149"/>
      <c r="BQ43" s="70">
        <f>IF(Monitoring_new!BQ43="","",IF(Monitoring_new!BQ43=Monitoring_new!$H43,Monitoring_new!$R43,IF(Monitoring_new!BQ43=Monitoring_new!$J43,Monitoring_new!$S43,IF(Monitoring_new!BQ43=Monitoring_new!$L43,Monitoring_new!$T43,IF(Monitoring_new!BQ43=Monitoring_new!$N43,Monitoring_new!$U43,IF(Monitoring_new!BQ43=Monitoring_new!$P43,Monitoring_new!$V43,"ERROR"))))))</f>
        <v>0</v>
      </c>
      <c r="BR43" s="149"/>
      <c r="BS43" s="70">
        <f>IF(Monitoring_new!BS43="","",IF(Monitoring_new!BS43=Monitoring_new!$H43,Monitoring_new!$R43,IF(Monitoring_new!BS43=Monitoring_new!$J43,Monitoring_new!$S43,IF(Monitoring_new!BS43=Monitoring_new!$L43,Monitoring_new!$T43,IF(Monitoring_new!BS43=Monitoring_new!$N43,Monitoring_new!$U43,IF(Monitoring_new!BS43=Monitoring_new!$P43,Monitoring_new!$V43,"ERROR"))))))</f>
        <v>0</v>
      </c>
      <c r="BT43" s="149"/>
      <c r="BU43" s="70">
        <f>IF(Monitoring_new!BU43="","",IF(Monitoring_new!BU43=Monitoring_new!$H43,Monitoring_new!$R43,IF(Monitoring_new!BU43=Monitoring_new!$J43,Monitoring_new!$S43,IF(Monitoring_new!BU43=Monitoring_new!$L43,Monitoring_new!$T43,IF(Monitoring_new!BU43=Monitoring_new!$N43,Monitoring_new!$U43,IF(Monitoring_new!BU43=Monitoring_new!$P43,Monitoring_new!$V43,"ERROR"))))))</f>
        <v>0</v>
      </c>
      <c r="BV43" s="149"/>
      <c r="BW43" s="70">
        <f>IF(Monitoring_new!BW43="","",IF(Monitoring_new!BW43=Monitoring_new!$H43,Monitoring_new!$R43,IF(Monitoring_new!BW43=Monitoring_new!$J43,Monitoring_new!$S43,IF(Monitoring_new!BW43=Monitoring_new!$L43,Monitoring_new!$T43,IF(Monitoring_new!BW43=Monitoring_new!$N43,Monitoring_new!$U43,IF(Monitoring_new!BW43=Monitoring_new!$P43,Monitoring_new!$V43,"ERROR"))))))</f>
        <v>0</v>
      </c>
      <c r="BX43" s="149"/>
      <c r="BY43" s="70">
        <f>IF(Monitoring_new!BY43="","",IF(Monitoring_new!BY43=Monitoring_new!$H43,Monitoring_new!$R43,IF(Monitoring_new!BY43=Monitoring_new!$J43,Monitoring_new!$S43,IF(Monitoring_new!BY43=Monitoring_new!$L43,Monitoring_new!$T43,IF(Monitoring_new!BY43=Monitoring_new!$N43,Monitoring_new!$U43,IF(Monitoring_new!BY43=Monitoring_new!$P43,Monitoring_new!$V43,"ERROR"))))))</f>
        <v>0</v>
      </c>
      <c r="BZ43" s="149"/>
      <c r="CA43" s="70">
        <f>IF(Monitoring_new!CA43="","",IF(Monitoring_new!CA43=Monitoring_new!$H43,Monitoring_new!$R43,IF(Monitoring_new!CA43=Monitoring_new!$J43,Monitoring_new!$S43,IF(Monitoring_new!CA43=Monitoring_new!$L43,Monitoring_new!$T43,IF(Monitoring_new!CA43=Monitoring_new!$N43,Monitoring_new!$U43,IF(Monitoring_new!CA43=Monitoring_new!$P43,Monitoring_new!$V43,"ERROR"))))))</f>
        <v>0</v>
      </c>
      <c r="CB43" s="149"/>
      <c r="CC43" s="70">
        <f>IF(Monitoring_new!CC43="","",IF(Monitoring_new!CC43=Monitoring_new!$H43,Monitoring_new!$R43,IF(Monitoring_new!CC43=Monitoring_new!$J43,Monitoring_new!$S43,IF(Monitoring_new!CC43=Monitoring_new!$L43,Monitoring_new!$T43,IF(Monitoring_new!CC43=Monitoring_new!$N43,Monitoring_new!$U43,IF(Monitoring_new!CC43=Monitoring_new!$P43,Monitoring_new!$V43,"ERROR"))))))</f>
        <v>0</v>
      </c>
      <c r="CD43" s="149"/>
      <c r="CE43" s="70">
        <f>IF(Monitoring_new!CE43="","",IF(Monitoring_new!CE43=Monitoring_new!$H43,Monitoring_new!$R43,IF(Monitoring_new!CE43=Monitoring_new!$J43,Monitoring_new!$S43,IF(Monitoring_new!CE43=Monitoring_new!$L43,Monitoring_new!$T43,IF(Monitoring_new!CE43=Monitoring_new!$N43,Monitoring_new!$U43,IF(Monitoring_new!CE43=Monitoring_new!$P43,Monitoring_new!$V43,"ERROR"))))))</f>
        <v>0</v>
      </c>
      <c r="CF43" s="149"/>
      <c r="CG43" s="70">
        <f>IF(Monitoring_new!CG43="","",IF(Monitoring_new!CG43=Monitoring_new!$H43,Monitoring_new!$R43,IF(Monitoring_new!CG43=Monitoring_new!$J43,Monitoring_new!$S43,IF(Monitoring_new!CG43=Monitoring_new!$L43,Monitoring_new!$T43,IF(Monitoring_new!CG43=Monitoring_new!$N43,Monitoring_new!$U43,IF(Monitoring_new!CG43=Monitoring_new!$P43,Monitoring_new!$V43,"ERROR"))))))</f>
        <v>0</v>
      </c>
      <c r="CH43" s="149"/>
      <c r="CI43" s="70">
        <f>IF(Monitoring_new!CI43="","",IF(Monitoring_new!CI43=Monitoring_new!$H43,Monitoring_new!$R43,IF(Monitoring_new!CI43=Monitoring_new!$J43,Monitoring_new!$S43,IF(Monitoring_new!CI43=Monitoring_new!$L43,Monitoring_new!$T43,IF(Monitoring_new!CI43=Monitoring_new!$N43,Monitoring_new!$U43,IF(Monitoring_new!CI43=Monitoring_new!$P43,Monitoring_new!$V43,"ERROR"))))))</f>
        <v>0</v>
      </c>
      <c r="CJ43" s="149"/>
      <c r="CK43" s="70" t="str">
        <f>IF(Monitoring_new!CK43="","",IF(Monitoring_new!CK43=Monitoring_new!$H43,Monitoring_new!$R43,IF(Monitoring_new!CK43=Monitoring_new!$J43,Monitoring_new!$S43,IF(Monitoring_new!CK43=Monitoring_new!$L43,Monitoring_new!$T43,IF(Monitoring_new!CK43=Monitoring_new!$N43,Monitoring_new!$U43,IF(Monitoring_new!CK43=Monitoring_new!$P43,Monitoring_new!$V43,"ERROR"))))))</f>
        <v>N/A</v>
      </c>
      <c r="CL43" s="149"/>
      <c r="CM43" s="70">
        <f>IF(Monitoring_new!CM43="","",IF(Monitoring_new!CM43=Monitoring_new!$H43,Monitoring_new!$R43,IF(Monitoring_new!CM43=Monitoring_new!$J43,Monitoring_new!$S43,IF(Monitoring_new!CM43=Monitoring_new!$L43,Monitoring_new!$T43,IF(Monitoring_new!CM43=Monitoring_new!$N43,Monitoring_new!$U43,IF(Monitoring_new!CM43=Monitoring_new!$P43,Monitoring_new!$V43,"ERROR"))))))</f>
        <v>0</v>
      </c>
      <c r="CN43" s="149"/>
      <c r="CO43" s="70">
        <f>IF(Monitoring_new!CO43="","",IF(Monitoring_new!CO43=Monitoring_new!$H43,Monitoring_new!$R43,IF(Monitoring_new!CO43=Monitoring_new!$J43,Monitoring_new!$S43,IF(Monitoring_new!CO43=Monitoring_new!$L43,Monitoring_new!$T43,IF(Monitoring_new!CO43=Monitoring_new!$N43,Monitoring_new!$U43,IF(Monitoring_new!CO43=Monitoring_new!$P43,Monitoring_new!$V43,"ERROR"))))))</f>
        <v>0</v>
      </c>
      <c r="CP43" s="149"/>
      <c r="CQ43" s="70">
        <f>IF(Monitoring_new!CQ43="","",IF(Monitoring_new!CQ43=Monitoring_new!$H43,Monitoring_new!$R43,IF(Monitoring_new!CQ43=Monitoring_new!$J43,Monitoring_new!$S43,IF(Monitoring_new!CQ43=Monitoring_new!$L43,Monitoring_new!$T43,IF(Monitoring_new!CQ43=Monitoring_new!$N43,Monitoring_new!$U43,IF(Monitoring_new!CQ43=Monitoring_new!$P43,Monitoring_new!$V43,"ERROR"))))))</f>
        <v>0</v>
      </c>
      <c r="CR43" s="149"/>
      <c r="CS43" s="70">
        <f>IF(Monitoring_new!CS43="","",IF(Monitoring_new!CS43=Monitoring_new!$H43,Monitoring_new!$R43,IF(Monitoring_new!CS43=Monitoring_new!$J43,Monitoring_new!$S43,IF(Monitoring_new!CS43=Monitoring_new!$L43,Monitoring_new!$T43,IF(Monitoring_new!CS43=Monitoring_new!$N43,Monitoring_new!$U43,IF(Monitoring_new!CS43=Monitoring_new!$P43,Monitoring_new!$V43,"ERROR"))))))</f>
        <v>0</v>
      </c>
      <c r="CT43" s="149"/>
      <c r="CU43" s="70">
        <f>IF(Monitoring_new!CU43="","",IF(Monitoring_new!CU43=Monitoring_new!$H43,Monitoring_new!$R43,IF(Monitoring_new!CU43=Monitoring_new!$J43,Monitoring_new!$S43,IF(Monitoring_new!CU43=Monitoring_new!$L43,Monitoring_new!$T43,IF(Monitoring_new!CU43=Monitoring_new!$N43,Monitoring_new!$U43,IF(Monitoring_new!CU43=Monitoring_new!$P43,Monitoring_new!$V43,"ERROR"))))))</f>
        <v>0</v>
      </c>
      <c r="CV43" s="149"/>
      <c r="CW43" s="70">
        <f>IF(Monitoring_new!CW43="","",IF(Monitoring_new!CW43=Monitoring_new!$H43,Monitoring_new!$R43,IF(Monitoring_new!CW43=Monitoring_new!$J43,Monitoring_new!$S43,IF(Monitoring_new!CW43=Monitoring_new!$L43,Monitoring_new!$T43,IF(Monitoring_new!CW43=Monitoring_new!$N43,Monitoring_new!$U43,IF(Monitoring_new!CW43=Monitoring_new!$P43,Monitoring_new!$V43,"ERROR"))))))</f>
        <v>0</v>
      </c>
      <c r="CX43" s="149"/>
      <c r="CY43" s="70">
        <f>IF(Monitoring_new!CY43="","",IF(Monitoring_new!CY43=Monitoring_new!$H43,Monitoring_new!$R43,IF(Monitoring_new!CY43=Monitoring_new!$J43,Monitoring_new!$S43,IF(Monitoring_new!CY43=Monitoring_new!$L43,Monitoring_new!$T43,IF(Monitoring_new!CY43=Monitoring_new!$N43,Monitoring_new!$U43,IF(Monitoring_new!CY43=Monitoring_new!$P43,Monitoring_new!$V43,"ERROR"))))))</f>
        <v>0</v>
      </c>
      <c r="CZ43" s="149"/>
      <c r="DA43" s="70">
        <f>IF(Monitoring_new!DA43="","",IF(Monitoring_new!DA43=Monitoring_new!$H43,Monitoring_new!$R43,IF(Monitoring_new!DA43=Monitoring_new!$J43,Monitoring_new!$S43,IF(Monitoring_new!DA43=Monitoring_new!$L43,Monitoring_new!$T43,IF(Monitoring_new!DA43=Monitoring_new!$N43,Monitoring_new!$U43,IF(Monitoring_new!DA43=Monitoring_new!$P43,Monitoring_new!$V43,"ERROR"))))))</f>
        <v>0</v>
      </c>
      <c r="DB43" s="149"/>
      <c r="DC43" s="70" t="str">
        <f>IF(Monitoring_new!DC43="","",IF(Monitoring_new!DC43=Monitoring_new!$H43,Monitoring_new!$R43,IF(Monitoring_new!DC43=Monitoring_new!$J43,Monitoring_new!$S43,IF(Monitoring_new!DC43=Monitoring_new!$L43,Monitoring_new!$T43,IF(Monitoring_new!DC43=Monitoring_new!$N43,Monitoring_new!$U43,IF(Monitoring_new!DC43=Monitoring_new!$P43,Monitoring_new!$V43,"ERROR"))))))</f>
        <v>N/A</v>
      </c>
      <c r="DD43" s="149"/>
      <c r="DE43" s="70">
        <f>IF(Monitoring_new!DE43="","",IF(Monitoring_new!DE43=Monitoring_new!$H43,Monitoring_new!$R43,IF(Monitoring_new!DE43=Monitoring_new!$J43,Monitoring_new!$S43,IF(Monitoring_new!DE43=Monitoring_new!$L43,Monitoring_new!$T43,IF(Monitoring_new!DE43=Monitoring_new!$N43,Monitoring_new!$U43,IF(Monitoring_new!DE43=Monitoring_new!$P43,Monitoring_new!$V43,"ERROR"))))))</f>
        <v>0</v>
      </c>
      <c r="DF43" s="149"/>
      <c r="DG43" s="70">
        <f>IF(Monitoring_new!DG43="","",IF(Monitoring_new!DG43=Monitoring_new!$H43,Monitoring_new!$R43,IF(Monitoring_new!DG43=Monitoring_new!$J43,Monitoring_new!$S43,IF(Monitoring_new!DG43=Monitoring_new!$L43,Monitoring_new!$T43,IF(Monitoring_new!DG43=Monitoring_new!$N43,Monitoring_new!$U43,IF(Monitoring_new!DG43=Monitoring_new!$P43,Monitoring_new!$V43,"ERROR"))))))</f>
        <v>0</v>
      </c>
      <c r="DH43" s="149"/>
      <c r="DI43" s="70">
        <f>IF(Monitoring_new!DI43="","",IF(Monitoring_new!DI43=Monitoring_new!$H43,Monitoring_new!$R43,IF(Monitoring_new!DI43=Monitoring_new!$J43,Monitoring_new!$S43,IF(Monitoring_new!DI43=Monitoring_new!$L43,Monitoring_new!$T43,IF(Monitoring_new!DI43=Monitoring_new!$N43,Monitoring_new!$U43,IF(Monitoring_new!DI43=Monitoring_new!$P43,Monitoring_new!$V43,"ERROR"))))))</f>
        <v>0</v>
      </c>
      <c r="DJ43" s="149"/>
      <c r="DK43" s="70">
        <f>IF(Monitoring_new!DK43="","",IF(Monitoring_new!DK43=Monitoring_new!$H43,Monitoring_new!$R43,IF(Monitoring_new!DK43=Monitoring_new!$J43,Monitoring_new!$S43,IF(Monitoring_new!DK43=Monitoring_new!$L43,Monitoring_new!$T43,IF(Monitoring_new!DK43=Monitoring_new!$N43,Monitoring_new!$U43,IF(Monitoring_new!DK43=Monitoring_new!$P43,Monitoring_new!$V43,"ERROR"))))))</f>
        <v>0</v>
      </c>
      <c r="DL43" s="149"/>
      <c r="DM43" s="70">
        <f>IF(Monitoring_new!DM43="","",IF(Monitoring_new!DM43=Monitoring_new!$H43,Monitoring_new!$R43,IF(Monitoring_new!DM43=Monitoring_new!$J43,Monitoring_new!$S43,IF(Monitoring_new!DM43=Monitoring_new!$L43,Monitoring_new!$T43,IF(Monitoring_new!DM43=Monitoring_new!$N43,Monitoring_new!$U43,IF(Monitoring_new!DM43=Monitoring_new!$P43,Monitoring_new!$V43,"ERROR"))))))</f>
        <v>0</v>
      </c>
      <c r="DN43" s="149"/>
      <c r="DO43" s="70">
        <f>IF(Monitoring_new!DO43="","",IF(Monitoring_new!DO43=Monitoring_new!$H43,Monitoring_new!$R43,IF(Monitoring_new!DO43=Monitoring_new!$J43,Monitoring_new!$S43,IF(Monitoring_new!DO43=Monitoring_new!$L43,Monitoring_new!$T43,IF(Monitoring_new!DO43=Monitoring_new!$N43,Monitoring_new!$U43,IF(Monitoring_new!DO43=Monitoring_new!$P43,Monitoring_new!$V43,"ERROR"))))))</f>
        <v>0</v>
      </c>
      <c r="DP43" s="149"/>
      <c r="DQ43" s="70">
        <f>IF(Monitoring_new!DQ43="","",IF(Monitoring_new!DQ43=Monitoring_new!$H43,Monitoring_new!$R43,IF(Monitoring_new!DQ43=Monitoring_new!$J43,Monitoring_new!$S43,IF(Monitoring_new!DQ43=Monitoring_new!$L43,Monitoring_new!$T43,IF(Monitoring_new!DQ43=Monitoring_new!$N43,Monitoring_new!$U43,IF(Monitoring_new!DQ43=Monitoring_new!$P43,Monitoring_new!$V43,"ERROR"))))))</f>
        <v>0</v>
      </c>
      <c r="DR43" s="149"/>
      <c r="DS43" s="70">
        <f>IF(Monitoring_new!DS43="","",IF(Monitoring_new!DS43=Monitoring_new!$H43,Monitoring_new!$R43,IF(Monitoring_new!DS43=Monitoring_new!$J43,Monitoring_new!$S43,IF(Monitoring_new!DS43=Monitoring_new!$L43,Monitoring_new!$T43,IF(Monitoring_new!DS43=Monitoring_new!$N43,Monitoring_new!$U43,IF(Monitoring_new!DS43=Monitoring_new!$P43,Monitoring_new!$V43,"ERROR"))))))</f>
        <v>0</v>
      </c>
      <c r="DT43" s="149"/>
      <c r="DU43" s="70">
        <f>IF(Monitoring_new!DU43="","",IF(Monitoring_new!DU43=Monitoring_new!$H43,Monitoring_new!$R43,IF(Monitoring_new!DU43=Monitoring_new!$J43,Monitoring_new!$S43,IF(Monitoring_new!DU43=Monitoring_new!$L43,Monitoring_new!$T43,IF(Monitoring_new!DU43=Monitoring_new!$N43,Monitoring_new!$U43,IF(Monitoring_new!DU43=Monitoring_new!$P43,Monitoring_new!$V43,"ERROR"))))))</f>
        <v>0</v>
      </c>
      <c r="DV43" s="149"/>
      <c r="DW43" s="70">
        <f>IF(Monitoring_new!DW43="","",IF(Monitoring_new!DW43=Monitoring_new!$H43,Monitoring_new!$R43,IF(Monitoring_new!DW43=Monitoring_new!$J43,Monitoring_new!$S43,IF(Monitoring_new!DW43=Monitoring_new!$L43,Monitoring_new!$T43,IF(Monitoring_new!DW43=Monitoring_new!$N43,Monitoring_new!$U43,IF(Monitoring_new!DW43=Monitoring_new!$P43,Monitoring_new!$V43,"ERROR"))))))</f>
        <v>0</v>
      </c>
      <c r="DX43" s="149"/>
      <c r="DY43" s="70">
        <f>IF(Monitoring_new!DY43="","",IF(Monitoring_new!DY43=Monitoring_new!$H43,Monitoring_new!$R43,IF(Monitoring_new!DY43=Monitoring_new!$J43,Monitoring_new!$S43,IF(Monitoring_new!DY43=Monitoring_new!$L43,Monitoring_new!$T43,IF(Monitoring_new!DY43=Monitoring_new!$N43,Monitoring_new!$U43,IF(Monitoring_new!DY43=Monitoring_new!$P43,Monitoring_new!$V43,"ERROR"))))))</f>
        <v>0</v>
      </c>
      <c r="DZ43" s="149"/>
      <c r="EA43" s="70">
        <f>IF(Monitoring_new!EA43="","",IF(Monitoring_new!EA43=Monitoring_new!$H43,Monitoring_new!$R43,IF(Monitoring_new!EA43=Monitoring_new!$J43,Monitoring_new!$S43,IF(Monitoring_new!EA43=Monitoring_new!$L43,Monitoring_new!$T43,IF(Monitoring_new!EA43=Monitoring_new!$N43,Monitoring_new!$U43,IF(Monitoring_new!EA43=Monitoring_new!$P43,Monitoring_new!$V43,"ERROR"))))))</f>
        <v>0</v>
      </c>
      <c r="EB43" s="149"/>
      <c r="EC43" s="70">
        <f>IF(Monitoring_new!EC43="","",IF(Monitoring_new!EC43=Monitoring_new!$H43,Monitoring_new!$R43,IF(Monitoring_new!EC43=Monitoring_new!$J43,Monitoring_new!$S43,IF(Monitoring_new!EC43=Monitoring_new!$L43,Monitoring_new!$T43,IF(Monitoring_new!EC43=Monitoring_new!$N43,Monitoring_new!$U43,IF(Monitoring_new!EC43=Monitoring_new!$P43,Monitoring_new!$V43,"ERROR"))))))</f>
        <v>0</v>
      </c>
      <c r="ED43" s="149"/>
      <c r="EE43" s="70" t="str">
        <f>IF(Monitoring_new!EE43="","",IF(Monitoring_new!EE43=Monitoring_new!$H43,Monitoring_new!$R43,IF(Monitoring_new!EE43=Monitoring_new!$J43,Monitoring_new!$S43,IF(Monitoring_new!EE43=Monitoring_new!$L43,Monitoring_new!$T43,IF(Monitoring_new!EE43=Monitoring_new!$N43,Monitoring_new!$U43,IF(Monitoring_new!EE43=Monitoring_new!$P43,Monitoring_new!$V43,"ERROR"))))))</f>
        <v>N/A</v>
      </c>
      <c r="EF43" s="149"/>
      <c r="EG43" s="70">
        <f>IF(Monitoring_new!EG43="","",IF(Monitoring_new!EG43=Monitoring_new!$H43,Monitoring_new!$R43,IF(Monitoring_new!EG43=Monitoring_new!$J43,Monitoring_new!$S43,IF(Monitoring_new!EG43=Monitoring_new!$L43,Monitoring_new!$T43,IF(Monitoring_new!EG43=Monitoring_new!$N43,Monitoring_new!$U43,IF(Monitoring_new!EG43=Monitoring_new!$P43,Monitoring_new!$V43,"ERROR"))))))</f>
        <v>0</v>
      </c>
      <c r="EH43" s="149"/>
      <c r="EI43" s="70" t="str">
        <f>IF(Monitoring_new!EI43="","",IF(Monitoring_new!EI43=Monitoring_new!$H43,Monitoring_new!$R43,IF(Monitoring_new!EI43=Monitoring_new!$J43,Monitoring_new!$S43,IF(Monitoring_new!EI43=Monitoring_new!$L43,Monitoring_new!$T43,IF(Monitoring_new!EI43=Monitoring_new!$N43,Monitoring_new!$U43,IF(Monitoring_new!EI43=Monitoring_new!$P43,Monitoring_new!$V43,"ERROR"))))))</f>
        <v>N/A</v>
      </c>
      <c r="EJ43" s="149"/>
      <c r="EK43" s="70" t="str">
        <f>IF(Monitoring_new!EK43="","",IF(Monitoring_new!EK43=Monitoring_new!$H43,Monitoring_new!$R43,IF(Monitoring_new!EK43=Monitoring_new!$J43,Monitoring_new!$S43,IF(Monitoring_new!EK43=Monitoring_new!$L43,Monitoring_new!$T43,IF(Monitoring_new!EK43=Monitoring_new!$N43,Monitoring_new!$U43,IF(Monitoring_new!EK43=Monitoring_new!$P43,Monitoring_new!$V43,"ERROR"))))))</f>
        <v>N/A</v>
      </c>
      <c r="EL43" s="149"/>
      <c r="EM43" s="70">
        <f>IF(Monitoring_new!EM43="","",IF(Monitoring_new!EM43=Monitoring_new!$H43,Monitoring_new!$R43,IF(Monitoring_new!EM43=Monitoring_new!$J43,Monitoring_new!$S43,IF(Monitoring_new!EM43=Monitoring_new!$L43,Monitoring_new!$T43,IF(Monitoring_new!EM43=Monitoring_new!$N43,Monitoring_new!$U43,IF(Monitoring_new!EM43=Monitoring_new!$P43,Monitoring_new!$V43,"ERROR"))))))</f>
        <v>0</v>
      </c>
      <c r="EN43" s="149"/>
      <c r="EO43" s="70">
        <f>IF(Monitoring_new!EO43="","",IF(Monitoring_new!EO43=Monitoring_new!$H43,Monitoring_new!$R43,IF(Monitoring_new!EO43=Monitoring_new!$J43,Monitoring_new!$S43,IF(Monitoring_new!EO43=Monitoring_new!$L43,Monitoring_new!$T43,IF(Monitoring_new!EO43=Monitoring_new!$N43,Monitoring_new!$U43,IF(Monitoring_new!EO43=Monitoring_new!$P43,Monitoring_new!$V43,"ERROR"))))))</f>
        <v>0</v>
      </c>
      <c r="EP43" s="149"/>
      <c r="EQ43" s="70">
        <f>IF(Monitoring_new!EQ43="","",IF(Monitoring_new!EQ43=Monitoring_new!$H43,Monitoring_new!$R43,IF(Monitoring_new!EQ43=Monitoring_new!$J43,Monitoring_new!$S43,IF(Monitoring_new!EQ43=Monitoring_new!$L43,Monitoring_new!$T43,IF(Monitoring_new!EQ43=Monitoring_new!$N43,Monitoring_new!$U43,IF(Monitoring_new!EQ43=Monitoring_new!$P43,Monitoring_new!$V43,"ERROR"))))))</f>
        <v>0</v>
      </c>
      <c r="ER43" s="149"/>
      <c r="ES43" s="70">
        <f>IF(Monitoring_new!ES43="","",IF(Monitoring_new!ES43=Monitoring_new!$H43,Monitoring_new!$R43,IF(Monitoring_new!ES43=Monitoring_new!$J43,Monitoring_new!$S43,IF(Monitoring_new!ES43=Monitoring_new!$L43,Monitoring_new!$T43,IF(Monitoring_new!ES43=Monitoring_new!$N43,Monitoring_new!$U43,IF(Monitoring_new!ES43=Monitoring_new!$P43,Monitoring_new!$V43,"ERROR"))))))</f>
        <v>0</v>
      </c>
      <c r="ET43" s="149"/>
      <c r="EU43" s="70" t="str">
        <f>IF(Monitoring_new!EU43="","",IF(Monitoring_new!EU43=Monitoring_new!$H43,Monitoring_new!$R43,IF(Monitoring_new!EU43=Monitoring_new!$J43,Monitoring_new!$S43,IF(Monitoring_new!EU43=Monitoring_new!$L43,Monitoring_new!$T43,IF(Monitoring_new!EU43=Monitoring_new!$N43,Monitoring_new!$U43,IF(Monitoring_new!EU43=Monitoring_new!$P43,Monitoring_new!$V43,"ERROR"))))))</f>
        <v>N/A</v>
      </c>
      <c r="EV43" s="149"/>
      <c r="EW43" s="70">
        <f>IF(Monitoring_new!EW43="","",IF(Monitoring_new!EW43=Monitoring_new!$H43,Monitoring_new!$R43,IF(Monitoring_new!EW43=Monitoring_new!$J43,Monitoring_new!$S43,IF(Monitoring_new!EW43=Monitoring_new!$L43,Monitoring_new!$T43,IF(Monitoring_new!EW43=Monitoring_new!$N43,Monitoring_new!$U43,IF(Monitoring_new!EW43=Monitoring_new!$P43,Monitoring_new!$V43,"ERROR"))))))</f>
        <v>0</v>
      </c>
      <c r="EX43" s="149"/>
      <c r="EY43" s="70" t="str">
        <f>IF(Monitoring_new!EY43="","",IF(Monitoring_new!EY43=Monitoring_new!$H43,Monitoring_new!$R43,IF(Monitoring_new!EY43=Monitoring_new!$J43,Monitoring_new!$S43,IF(Monitoring_new!EY43=Monitoring_new!$L43,Monitoring_new!$T43,IF(Monitoring_new!EY43=Monitoring_new!$N43,Monitoring_new!$U43,IF(Monitoring_new!EY43=Monitoring_new!$P43,Monitoring_new!$V43,"ERROR"))))))</f>
        <v>N/A</v>
      </c>
      <c r="EZ43" s="149"/>
      <c r="FA43" s="149"/>
      <c r="FB43" s="70" t="str">
        <f>IF(Monitoring_new!FB43="","",IF(Monitoring_new!FB43=Monitoring_new!$H43,Monitoring_new!$R43,IF(Monitoring_new!FB43=Monitoring_new!$J43,Monitoring_new!$S43,IF(Monitoring_new!FB43=Monitoring_new!$L43,Monitoring_new!$T43,IF(Monitoring_new!FB43=Monitoring_new!$N43,Monitoring_new!$U43,IF(Monitoring_new!FB43=Monitoring_new!$P43,Monitoring_new!$V43,"ERROR"))))))</f>
        <v/>
      </c>
      <c r="FC43" s="149"/>
      <c r="FD43" s="70" t="str">
        <f>IF(Monitoring_new!FD43="","",IF(Monitoring_new!FD43=Monitoring_new!$H43,Monitoring_new!$R43,IF(Monitoring_new!FD43=Monitoring_new!$J43,Monitoring_new!$S43,IF(Monitoring_new!FD43=Monitoring_new!$L43,Monitoring_new!$T43,IF(Monitoring_new!FD43=Monitoring_new!$N43,Monitoring_new!$U43,IF(Monitoring_new!FD43=Monitoring_new!$P43,Monitoring_new!$V43,"ERROR"))))))</f>
        <v/>
      </c>
      <c r="FE43" s="149"/>
      <c r="FF43" s="70" t="str">
        <f>IF(Monitoring_new!FF43="","",IF(Monitoring_new!FF43=Monitoring_new!$H43,Monitoring_new!$R43,IF(Monitoring_new!FF43=Monitoring_new!$J43,Monitoring_new!$S43,IF(Monitoring_new!FF43=Monitoring_new!$L43,Monitoring_new!$T43,IF(Monitoring_new!FF43=Monitoring_new!$N43,Monitoring_new!$U43,IF(Monitoring_new!FF43=Monitoring_new!$P43,Monitoring_new!$V43,"ERROR"))))))</f>
        <v/>
      </c>
      <c r="FG43" s="149"/>
    </row>
    <row r="44" spans="1:163" ht="50.1" customHeight="1" x14ac:dyDescent="0.3">
      <c r="A44" s="144" t="s">
        <v>68</v>
      </c>
      <c r="B44" s="145" t="s">
        <v>531</v>
      </c>
      <c r="C44" s="158" t="str">
        <f>VLOOKUP(A44,Quest_eng_2018!A:C,3,FALSE)</f>
        <v>Does the company publish the amounts and beneficiaries of grants, donations and sponsorships in 2019 (such as various social, cultural, educational, sports or other events, supported by the enterprise) on the webpage?</v>
      </c>
      <c r="D44" s="158" t="s">
        <v>323</v>
      </c>
      <c r="E44" s="146" t="s">
        <v>178</v>
      </c>
      <c r="F44" s="146" t="s">
        <v>179</v>
      </c>
      <c r="G44" s="147">
        <v>4</v>
      </c>
      <c r="H44" s="146" t="s">
        <v>21</v>
      </c>
      <c r="I44" s="146" t="s">
        <v>22</v>
      </c>
      <c r="J44" s="146" t="s">
        <v>23</v>
      </c>
      <c r="K44" s="146" t="s">
        <v>24</v>
      </c>
      <c r="L44" s="146" t="s">
        <v>187</v>
      </c>
      <c r="M44" s="146" t="s">
        <v>188</v>
      </c>
      <c r="N44" s="146" t="s">
        <v>255</v>
      </c>
      <c r="O44" s="146" t="s">
        <v>255</v>
      </c>
      <c r="P44" s="146" t="s">
        <v>25</v>
      </c>
      <c r="Q44" s="146" t="s">
        <v>26</v>
      </c>
      <c r="R44" s="147">
        <v>4</v>
      </c>
      <c r="S44" s="146">
        <v>0</v>
      </c>
      <c r="T44" s="147">
        <f t="shared" si="0"/>
        <v>2</v>
      </c>
      <c r="U44" s="146" t="s">
        <v>255</v>
      </c>
      <c r="V44" s="146">
        <v>2</v>
      </c>
      <c r="W44" s="70">
        <f>IF(Monitoring_new!W44="","",IF(Monitoring_new!W44=Monitoring_new!$H44,Monitoring_new!$R44,IF(Monitoring_new!W44=Monitoring_new!$J44,Monitoring_new!$S44,IF(Monitoring_new!W44=Monitoring_new!$L44,Monitoring_new!$T44,IF(Monitoring_new!W44=Monitoring_new!$N44,Monitoring_new!$U44,IF(Monitoring_new!W44=Monitoring_new!$P44,Monitoring_new!$V44,"ERROR"))))))</f>
        <v>0</v>
      </c>
      <c r="X44" s="149"/>
      <c r="Y44" s="70">
        <f>IF(Monitoring_new!Y44="","",IF(Monitoring_new!Y44=Monitoring_new!$H44,Monitoring_new!$R44,IF(Monitoring_new!Y44=Monitoring_new!$J44,Monitoring_new!$S44,IF(Monitoring_new!Y44=Monitoring_new!$L44,Monitoring_new!$T44,IF(Monitoring_new!Y44=Monitoring_new!$N44,Monitoring_new!$U44,IF(Monitoring_new!Y44=Monitoring_new!$P44,Monitoring_new!$V44,"ERROR"))))))</f>
        <v>0</v>
      </c>
      <c r="Z44" s="149"/>
      <c r="AA44" s="70">
        <f>IF(Monitoring_new!AA44="","",IF(Monitoring_new!AA44=Monitoring_new!$H44,Monitoring_new!$R44,IF(Monitoring_new!AA44=Monitoring_new!$J44,Monitoring_new!$S44,IF(Monitoring_new!AA44=Monitoring_new!$L44,Monitoring_new!$T44,IF(Monitoring_new!AA44=Monitoring_new!$N44,Monitoring_new!$U44,IF(Monitoring_new!AA44=Monitoring_new!$P44,Monitoring_new!$V44,"ERROR"))))))</f>
        <v>0</v>
      </c>
      <c r="AB44" s="149"/>
      <c r="AC44" s="70">
        <f>IF(Monitoring_new!AC44="","",IF(Monitoring_new!AC44=Monitoring_new!$H44,Monitoring_new!$R44,IF(Monitoring_new!AC44=Monitoring_new!$J44,Monitoring_new!$S44,IF(Monitoring_new!AC44=Monitoring_new!$L44,Monitoring_new!$T44,IF(Monitoring_new!AC44=Monitoring_new!$N44,Monitoring_new!$U44,IF(Monitoring_new!AC44=Monitoring_new!$P44,Monitoring_new!$V44,"ERROR"))))))</f>
        <v>0</v>
      </c>
      <c r="AD44" s="149"/>
      <c r="AE44" s="70">
        <f>IF(Monitoring_new!AE44="","",IF(Monitoring_new!AE44=Monitoring_new!$H44,Monitoring_new!$R44,IF(Monitoring_new!AE44=Monitoring_new!$J44,Monitoring_new!$S44,IF(Monitoring_new!AE44=Monitoring_new!$L44,Monitoring_new!$T44,IF(Monitoring_new!AE44=Monitoring_new!$N44,Monitoring_new!$U44,IF(Monitoring_new!AE44=Monitoring_new!$P44,Monitoring_new!$V44,"ERROR"))))))</f>
        <v>0</v>
      </c>
      <c r="AF44" s="149"/>
      <c r="AG44" s="70">
        <f>IF(Monitoring_new!AG44="","",IF(Monitoring_new!AG44=Monitoring_new!$H44,Monitoring_new!$R44,IF(Monitoring_new!AG44=Monitoring_new!$J44,Monitoring_new!$S44,IF(Monitoring_new!AG44=Monitoring_new!$L44,Monitoring_new!$T44,IF(Monitoring_new!AG44=Monitoring_new!$N44,Monitoring_new!$U44,IF(Monitoring_new!AG44=Monitoring_new!$P44,Monitoring_new!$V44,"ERROR"))))))</f>
        <v>0</v>
      </c>
      <c r="AH44" s="149"/>
      <c r="AI44" s="70">
        <f>IF(Monitoring_new!AI44="","",IF(Monitoring_new!AI44=Monitoring_new!$H44,Monitoring_new!$R44,IF(Monitoring_new!AI44=Monitoring_new!$J44,Monitoring_new!$S44,IF(Monitoring_new!AI44=Monitoring_new!$L44,Monitoring_new!$T44,IF(Monitoring_new!AI44=Monitoring_new!$N44,Monitoring_new!$U44,IF(Monitoring_new!AI44=Monitoring_new!$P44,Monitoring_new!$V44,"ERROR"))))))</f>
        <v>0</v>
      </c>
      <c r="AJ44" s="149"/>
      <c r="AK44" s="70" t="str">
        <f>IF(Monitoring_new!AK44="","",IF(Monitoring_new!AK44=Monitoring_new!$H44,Monitoring_new!$R44,IF(Monitoring_new!AK44=Monitoring_new!$J44,Monitoring_new!$S44,IF(Monitoring_new!AK44=Monitoring_new!$L44,Monitoring_new!$T44,IF(Monitoring_new!AK44=Monitoring_new!$N44,Monitoring_new!$U44,IF(Monitoring_new!AK44=Monitoring_new!$P44,Monitoring_new!$V44,"ERROR"))))))</f>
        <v>N/A</v>
      </c>
      <c r="AL44" s="149"/>
      <c r="AM44" s="70">
        <f>IF(Monitoring_new!AM44="","",IF(Monitoring_new!AM44=Monitoring_new!$H44,Monitoring_new!$R44,IF(Monitoring_new!AM44=Monitoring_new!$J44,Monitoring_new!$S44,IF(Monitoring_new!AM44=Monitoring_new!$L44,Monitoring_new!$T44,IF(Monitoring_new!AM44=Monitoring_new!$N44,Monitoring_new!$U44,IF(Monitoring_new!AM44=Monitoring_new!$P44,Monitoring_new!$V44,"ERROR"))))))</f>
        <v>0</v>
      </c>
      <c r="AN44" s="149"/>
      <c r="AO44" s="70" t="str">
        <f>IF(Monitoring_new!AO44="","",IF(Monitoring_new!AO44=Monitoring_new!$H44,Monitoring_new!$R44,IF(Monitoring_new!AO44=Monitoring_new!$J44,Monitoring_new!$S44,IF(Monitoring_new!AO44=Monitoring_new!$L44,Monitoring_new!$T44,IF(Monitoring_new!AO44=Monitoring_new!$N44,Monitoring_new!$U44,IF(Monitoring_new!AO44=Monitoring_new!$P44,Monitoring_new!$V44,"ERROR"))))))</f>
        <v>N/A</v>
      </c>
      <c r="AP44" s="149"/>
      <c r="AQ44" s="70">
        <f>IF(Monitoring_new!AQ44="","",IF(Monitoring_new!AQ44=Monitoring_new!$H44,Monitoring_new!$R44,IF(Monitoring_new!AQ44=Monitoring_new!$J44,Monitoring_new!$S44,IF(Monitoring_new!AQ44=Monitoring_new!$L44,Monitoring_new!$T44,IF(Monitoring_new!AQ44=Monitoring_new!$N44,Monitoring_new!$U44,IF(Monitoring_new!AQ44=Monitoring_new!$P44,Monitoring_new!$V44,"ERROR"))))))</f>
        <v>2</v>
      </c>
      <c r="AR44" s="149"/>
      <c r="AS44" s="70">
        <f>IF(Monitoring_new!AS44="","",IF(Monitoring_new!AS44=Monitoring_new!$H44,Monitoring_new!$R44,IF(Monitoring_new!AS44=Monitoring_new!$J44,Monitoring_new!$S44,IF(Monitoring_new!AS44=Monitoring_new!$L44,Monitoring_new!$T44,IF(Monitoring_new!AS44=Monitoring_new!$N44,Monitoring_new!$U44,IF(Monitoring_new!AS44=Monitoring_new!$P44,Monitoring_new!$V44,"ERROR"))))))</f>
        <v>0</v>
      </c>
      <c r="AT44" s="149"/>
      <c r="AU44" s="70" t="str">
        <f>IF(Monitoring_new!AU44="","",IF(Monitoring_new!AU44=Monitoring_new!$H44,Monitoring_new!$R44,IF(Monitoring_new!AU44=Monitoring_new!$J44,Monitoring_new!$S44,IF(Monitoring_new!AU44=Monitoring_new!$L44,Monitoring_new!$T44,IF(Monitoring_new!AU44=Monitoring_new!$N44,Monitoring_new!$U44,IF(Monitoring_new!AU44=Monitoring_new!$P44,Monitoring_new!$V44,"ERROR"))))))</f>
        <v>N/A</v>
      </c>
      <c r="AV44" s="149"/>
      <c r="AW44" s="70">
        <f>IF(Monitoring_new!AW44="","",IF(Monitoring_new!AW44=Monitoring_new!$H44,Monitoring_new!$R44,IF(Monitoring_new!AW44=Monitoring_new!$J44,Monitoring_new!$S44,IF(Monitoring_new!AW44=Monitoring_new!$L44,Monitoring_new!$T44,IF(Monitoring_new!AW44=Monitoring_new!$N44,Monitoring_new!$U44,IF(Monitoring_new!AW44=Monitoring_new!$P44,Monitoring_new!$V44,"ERROR"))))))</f>
        <v>0</v>
      </c>
      <c r="AX44" s="149"/>
      <c r="AY44" s="70">
        <f>IF(Monitoring_new!AY44="","",IF(Monitoring_new!AY44=Monitoring_new!$H44,Monitoring_new!$R44,IF(Monitoring_new!AY44=Monitoring_new!$J44,Monitoring_new!$S44,IF(Monitoring_new!AY44=Monitoring_new!$L44,Monitoring_new!$T44,IF(Monitoring_new!AY44=Monitoring_new!$N44,Monitoring_new!$U44,IF(Monitoring_new!AY44=Monitoring_new!$P44,Monitoring_new!$V44,"ERROR"))))))</f>
        <v>0</v>
      </c>
      <c r="AZ44" s="149"/>
      <c r="BA44" s="70">
        <f>IF(Monitoring_new!BA44="","",IF(Monitoring_new!BA44=Monitoring_new!$H44,Monitoring_new!$R44,IF(Monitoring_new!BA44=Monitoring_new!$J44,Monitoring_new!$S44,IF(Monitoring_new!BA44=Monitoring_new!$L44,Monitoring_new!$T44,IF(Monitoring_new!BA44=Monitoring_new!$N44,Monitoring_new!$U44,IF(Monitoring_new!BA44=Monitoring_new!$P44,Monitoring_new!$V44,"ERROR"))))))</f>
        <v>0</v>
      </c>
      <c r="BB44" s="149"/>
      <c r="BC44" s="70">
        <f>IF(Monitoring_new!BC44="","",IF(Monitoring_new!BC44=Monitoring_new!$H44,Monitoring_new!$R44,IF(Monitoring_new!BC44=Monitoring_new!$J44,Monitoring_new!$S44,IF(Monitoring_new!BC44=Monitoring_new!$L44,Monitoring_new!$T44,IF(Monitoring_new!BC44=Monitoring_new!$N44,Monitoring_new!$U44,IF(Monitoring_new!BC44=Monitoring_new!$P44,Monitoring_new!$V44,"ERROR"))))))</f>
        <v>0</v>
      </c>
      <c r="BD44" s="149"/>
      <c r="BE44" s="70">
        <f>IF(Monitoring_new!BE44="","",IF(Monitoring_new!BE44=Monitoring_new!$H44,Monitoring_new!$R44,IF(Monitoring_new!BE44=Monitoring_new!$J44,Monitoring_new!$S44,IF(Monitoring_new!BE44=Monitoring_new!$L44,Monitoring_new!$T44,IF(Monitoring_new!BE44=Monitoring_new!$N44,Monitoring_new!$U44,IF(Monitoring_new!BE44=Monitoring_new!$P44,Monitoring_new!$V44,"ERROR"))))))</f>
        <v>0</v>
      </c>
      <c r="BF44" s="149"/>
      <c r="BG44" s="70">
        <f>IF(Monitoring_new!BG44="","",IF(Monitoring_new!BG44=Monitoring_new!$H44,Monitoring_new!$R44,IF(Monitoring_new!BG44=Monitoring_new!$J44,Monitoring_new!$S44,IF(Monitoring_new!BG44=Monitoring_new!$L44,Monitoring_new!$T44,IF(Monitoring_new!BG44=Monitoring_new!$N44,Monitoring_new!$U44,IF(Monitoring_new!BG44=Monitoring_new!$P44,Monitoring_new!$V44,"ERROR"))))))</f>
        <v>0</v>
      </c>
      <c r="BH44" s="149"/>
      <c r="BI44" s="70">
        <f>IF(Monitoring_new!BI44="","",IF(Monitoring_new!BI44=Monitoring_new!$H44,Monitoring_new!$R44,IF(Monitoring_new!BI44=Monitoring_new!$J44,Monitoring_new!$S44,IF(Monitoring_new!BI44=Monitoring_new!$L44,Monitoring_new!$T44,IF(Monitoring_new!BI44=Monitoring_new!$N44,Monitoring_new!$U44,IF(Monitoring_new!BI44=Monitoring_new!$P44,Monitoring_new!$V44,"ERROR"))))))</f>
        <v>0</v>
      </c>
      <c r="BJ44" s="149"/>
      <c r="BK44" s="70">
        <f>IF(Monitoring_new!BK44="","",IF(Monitoring_new!BK44=Monitoring_new!$H44,Monitoring_new!$R44,IF(Monitoring_new!BK44=Monitoring_new!$J44,Monitoring_new!$S44,IF(Monitoring_new!BK44=Monitoring_new!$L44,Monitoring_new!$T44,IF(Monitoring_new!BK44=Monitoring_new!$N44,Monitoring_new!$U44,IF(Monitoring_new!BK44=Monitoring_new!$P44,Monitoring_new!$V44,"ERROR"))))))</f>
        <v>0</v>
      </c>
      <c r="BL44" s="149"/>
      <c r="BM44" s="70">
        <f>IF(Monitoring_new!BM44="","",IF(Monitoring_new!BM44=Monitoring_new!$H44,Monitoring_new!$R44,IF(Monitoring_new!BM44=Monitoring_new!$J44,Monitoring_new!$S44,IF(Monitoring_new!BM44=Monitoring_new!$L44,Monitoring_new!$T44,IF(Monitoring_new!BM44=Monitoring_new!$N44,Monitoring_new!$U44,IF(Monitoring_new!BM44=Monitoring_new!$P44,Monitoring_new!$V44,"ERROR"))))))</f>
        <v>0</v>
      </c>
      <c r="BN44" s="149"/>
      <c r="BO44" s="70">
        <f>IF(Monitoring_new!BO44="","",IF(Monitoring_new!BO44=Monitoring_new!$H44,Monitoring_new!$R44,IF(Monitoring_new!BO44=Monitoring_new!$J44,Monitoring_new!$S44,IF(Monitoring_new!BO44=Monitoring_new!$L44,Monitoring_new!$T44,IF(Monitoring_new!BO44=Monitoring_new!$N44,Monitoring_new!$U44,IF(Monitoring_new!BO44=Monitoring_new!$P44,Monitoring_new!$V44,"ERROR"))))))</f>
        <v>0</v>
      </c>
      <c r="BP44" s="149"/>
      <c r="BQ44" s="70">
        <f>IF(Monitoring_new!BQ44="","",IF(Monitoring_new!BQ44=Monitoring_new!$H44,Monitoring_new!$R44,IF(Monitoring_new!BQ44=Monitoring_new!$J44,Monitoring_new!$S44,IF(Monitoring_new!BQ44=Monitoring_new!$L44,Monitoring_new!$T44,IF(Monitoring_new!BQ44=Monitoring_new!$N44,Monitoring_new!$U44,IF(Monitoring_new!BQ44=Monitoring_new!$P44,Monitoring_new!$V44,"ERROR"))))))</f>
        <v>0</v>
      </c>
      <c r="BR44" s="149"/>
      <c r="BS44" s="70">
        <f>IF(Monitoring_new!BS44="","",IF(Monitoring_new!BS44=Monitoring_new!$H44,Monitoring_new!$R44,IF(Monitoring_new!BS44=Monitoring_new!$J44,Monitoring_new!$S44,IF(Monitoring_new!BS44=Monitoring_new!$L44,Monitoring_new!$T44,IF(Monitoring_new!BS44=Monitoring_new!$N44,Monitoring_new!$U44,IF(Monitoring_new!BS44=Monitoring_new!$P44,Monitoring_new!$V44,"ERROR"))))))</f>
        <v>0</v>
      </c>
      <c r="BT44" s="149"/>
      <c r="BU44" s="70">
        <f>IF(Monitoring_new!BU44="","",IF(Monitoring_new!BU44=Monitoring_new!$H44,Monitoring_new!$R44,IF(Monitoring_new!BU44=Monitoring_new!$J44,Monitoring_new!$S44,IF(Monitoring_new!BU44=Monitoring_new!$L44,Monitoring_new!$T44,IF(Monitoring_new!BU44=Monitoring_new!$N44,Monitoring_new!$U44,IF(Monitoring_new!BU44=Monitoring_new!$P44,Monitoring_new!$V44,"ERROR"))))))</f>
        <v>0</v>
      </c>
      <c r="BV44" s="149"/>
      <c r="BW44" s="70">
        <f>IF(Monitoring_new!BW44="","",IF(Monitoring_new!BW44=Monitoring_new!$H44,Monitoring_new!$R44,IF(Monitoring_new!BW44=Monitoring_new!$J44,Monitoring_new!$S44,IF(Monitoring_new!BW44=Monitoring_new!$L44,Monitoring_new!$T44,IF(Monitoring_new!BW44=Monitoring_new!$N44,Monitoring_new!$U44,IF(Monitoring_new!BW44=Monitoring_new!$P44,Monitoring_new!$V44,"ERROR"))))))</f>
        <v>0</v>
      </c>
      <c r="BX44" s="149"/>
      <c r="BY44" s="70">
        <f>IF(Monitoring_new!BY44="","",IF(Monitoring_new!BY44=Monitoring_new!$H44,Monitoring_new!$R44,IF(Monitoring_new!BY44=Monitoring_new!$J44,Monitoring_new!$S44,IF(Monitoring_new!BY44=Monitoring_new!$L44,Monitoring_new!$T44,IF(Monitoring_new!BY44=Monitoring_new!$N44,Monitoring_new!$U44,IF(Monitoring_new!BY44=Monitoring_new!$P44,Monitoring_new!$V44,"ERROR"))))))</f>
        <v>0</v>
      </c>
      <c r="BZ44" s="149"/>
      <c r="CA44" s="70">
        <f>IF(Monitoring_new!CA44="","",IF(Monitoring_new!CA44=Monitoring_new!$H44,Monitoring_new!$R44,IF(Monitoring_new!CA44=Monitoring_new!$J44,Monitoring_new!$S44,IF(Monitoring_new!CA44=Monitoring_new!$L44,Monitoring_new!$T44,IF(Monitoring_new!CA44=Monitoring_new!$N44,Monitoring_new!$U44,IF(Monitoring_new!CA44=Monitoring_new!$P44,Monitoring_new!$V44,"ERROR"))))))</f>
        <v>0</v>
      </c>
      <c r="CB44" s="149"/>
      <c r="CC44" s="70">
        <f>IF(Monitoring_new!CC44="","",IF(Monitoring_new!CC44=Monitoring_new!$H44,Monitoring_new!$R44,IF(Monitoring_new!CC44=Monitoring_new!$J44,Monitoring_new!$S44,IF(Monitoring_new!CC44=Monitoring_new!$L44,Monitoring_new!$T44,IF(Monitoring_new!CC44=Monitoring_new!$N44,Monitoring_new!$U44,IF(Monitoring_new!CC44=Monitoring_new!$P44,Monitoring_new!$V44,"ERROR"))))))</f>
        <v>0</v>
      </c>
      <c r="CD44" s="149"/>
      <c r="CE44" s="70">
        <f>IF(Monitoring_new!CE44="","",IF(Monitoring_new!CE44=Monitoring_new!$H44,Monitoring_new!$R44,IF(Monitoring_new!CE44=Monitoring_new!$J44,Monitoring_new!$S44,IF(Monitoring_new!CE44=Monitoring_new!$L44,Monitoring_new!$T44,IF(Monitoring_new!CE44=Monitoring_new!$N44,Monitoring_new!$U44,IF(Monitoring_new!CE44=Monitoring_new!$P44,Monitoring_new!$V44,"ERROR"))))))</f>
        <v>0</v>
      </c>
      <c r="CF44" s="149"/>
      <c r="CG44" s="70">
        <f>IF(Monitoring_new!CG44="","",IF(Monitoring_new!CG44=Monitoring_new!$H44,Monitoring_new!$R44,IF(Monitoring_new!CG44=Monitoring_new!$J44,Monitoring_new!$S44,IF(Monitoring_new!CG44=Monitoring_new!$L44,Monitoring_new!$T44,IF(Monitoring_new!CG44=Monitoring_new!$N44,Monitoring_new!$U44,IF(Monitoring_new!CG44=Monitoring_new!$P44,Monitoring_new!$V44,"ERROR"))))))</f>
        <v>0</v>
      </c>
      <c r="CH44" s="149"/>
      <c r="CI44" s="70">
        <f>IF(Monitoring_new!CI44="","",IF(Monitoring_new!CI44=Monitoring_new!$H44,Monitoring_new!$R44,IF(Monitoring_new!CI44=Monitoring_new!$J44,Monitoring_new!$S44,IF(Monitoring_new!CI44=Monitoring_new!$L44,Monitoring_new!$T44,IF(Monitoring_new!CI44=Monitoring_new!$N44,Monitoring_new!$U44,IF(Monitoring_new!CI44=Monitoring_new!$P44,Monitoring_new!$V44,"ERROR"))))))</f>
        <v>0</v>
      </c>
      <c r="CJ44" s="149"/>
      <c r="CK44" s="70" t="str">
        <f>IF(Monitoring_new!CK44="","",IF(Monitoring_new!CK44=Monitoring_new!$H44,Monitoring_new!$R44,IF(Monitoring_new!CK44=Monitoring_new!$J44,Monitoring_new!$S44,IF(Monitoring_new!CK44=Monitoring_new!$L44,Monitoring_new!$T44,IF(Monitoring_new!CK44=Monitoring_new!$N44,Monitoring_new!$U44,IF(Monitoring_new!CK44=Monitoring_new!$P44,Monitoring_new!$V44,"ERROR"))))))</f>
        <v>N/A</v>
      </c>
      <c r="CL44" s="149"/>
      <c r="CM44" s="70">
        <f>IF(Monitoring_new!CM44="","",IF(Monitoring_new!CM44=Monitoring_new!$H44,Monitoring_new!$R44,IF(Monitoring_new!CM44=Monitoring_new!$J44,Monitoring_new!$S44,IF(Monitoring_new!CM44=Monitoring_new!$L44,Monitoring_new!$T44,IF(Monitoring_new!CM44=Monitoring_new!$N44,Monitoring_new!$U44,IF(Monitoring_new!CM44=Monitoring_new!$P44,Monitoring_new!$V44,"ERROR"))))))</f>
        <v>0</v>
      </c>
      <c r="CN44" s="149"/>
      <c r="CO44" s="70">
        <f>IF(Monitoring_new!CO44="","",IF(Monitoring_new!CO44=Monitoring_new!$H44,Monitoring_new!$R44,IF(Monitoring_new!CO44=Monitoring_new!$J44,Monitoring_new!$S44,IF(Monitoring_new!CO44=Monitoring_new!$L44,Monitoring_new!$T44,IF(Monitoring_new!CO44=Monitoring_new!$N44,Monitoring_new!$U44,IF(Monitoring_new!CO44=Monitoring_new!$P44,Monitoring_new!$V44,"ERROR"))))))</f>
        <v>0</v>
      </c>
      <c r="CP44" s="149"/>
      <c r="CQ44" s="70">
        <f>IF(Monitoring_new!CQ44="","",IF(Monitoring_new!CQ44=Monitoring_new!$H44,Monitoring_new!$R44,IF(Monitoring_new!CQ44=Monitoring_new!$J44,Monitoring_new!$S44,IF(Monitoring_new!CQ44=Monitoring_new!$L44,Monitoring_new!$T44,IF(Monitoring_new!CQ44=Monitoring_new!$N44,Monitoring_new!$U44,IF(Monitoring_new!CQ44=Monitoring_new!$P44,Monitoring_new!$V44,"ERROR"))))))</f>
        <v>0</v>
      </c>
      <c r="CR44" s="149"/>
      <c r="CS44" s="70">
        <f>IF(Monitoring_new!CS44="","",IF(Monitoring_new!CS44=Monitoring_new!$H44,Monitoring_new!$R44,IF(Monitoring_new!CS44=Monitoring_new!$J44,Monitoring_new!$S44,IF(Monitoring_new!CS44=Monitoring_new!$L44,Monitoring_new!$T44,IF(Monitoring_new!CS44=Monitoring_new!$N44,Monitoring_new!$U44,IF(Monitoring_new!CS44=Monitoring_new!$P44,Monitoring_new!$V44,"ERROR"))))))</f>
        <v>0</v>
      </c>
      <c r="CT44" s="149"/>
      <c r="CU44" s="70">
        <f>IF(Monitoring_new!CU44="","",IF(Monitoring_new!CU44=Monitoring_new!$H44,Monitoring_new!$R44,IF(Monitoring_new!CU44=Monitoring_new!$J44,Monitoring_new!$S44,IF(Monitoring_new!CU44=Monitoring_new!$L44,Monitoring_new!$T44,IF(Monitoring_new!CU44=Monitoring_new!$N44,Monitoring_new!$U44,IF(Monitoring_new!CU44=Monitoring_new!$P44,Monitoring_new!$V44,"ERROR"))))))</f>
        <v>0</v>
      </c>
      <c r="CV44" s="149"/>
      <c r="CW44" s="70">
        <f>IF(Monitoring_new!CW44="","",IF(Monitoring_new!CW44=Monitoring_new!$H44,Monitoring_new!$R44,IF(Monitoring_new!CW44=Monitoring_new!$J44,Monitoring_new!$S44,IF(Monitoring_new!CW44=Monitoring_new!$L44,Monitoring_new!$T44,IF(Monitoring_new!CW44=Monitoring_new!$N44,Monitoring_new!$U44,IF(Monitoring_new!CW44=Monitoring_new!$P44,Monitoring_new!$V44,"ERROR"))))))</f>
        <v>0</v>
      </c>
      <c r="CX44" s="149"/>
      <c r="CY44" s="70">
        <f>IF(Monitoring_new!CY44="","",IF(Monitoring_new!CY44=Monitoring_new!$H44,Monitoring_new!$R44,IF(Monitoring_new!CY44=Monitoring_new!$J44,Monitoring_new!$S44,IF(Monitoring_new!CY44=Monitoring_new!$L44,Monitoring_new!$T44,IF(Monitoring_new!CY44=Monitoring_new!$N44,Monitoring_new!$U44,IF(Monitoring_new!CY44=Monitoring_new!$P44,Monitoring_new!$V44,"ERROR"))))))</f>
        <v>0</v>
      </c>
      <c r="CZ44" s="149"/>
      <c r="DA44" s="70">
        <f>IF(Monitoring_new!DA44="","",IF(Monitoring_new!DA44=Monitoring_new!$H44,Monitoring_new!$R44,IF(Monitoring_new!DA44=Monitoring_new!$J44,Monitoring_new!$S44,IF(Monitoring_new!DA44=Monitoring_new!$L44,Monitoring_new!$T44,IF(Monitoring_new!DA44=Monitoring_new!$N44,Monitoring_new!$U44,IF(Monitoring_new!DA44=Monitoring_new!$P44,Monitoring_new!$V44,"ERROR"))))))</f>
        <v>0</v>
      </c>
      <c r="DB44" s="149"/>
      <c r="DC44" s="70" t="str">
        <f>IF(Monitoring_new!DC44="","",IF(Monitoring_new!DC44=Monitoring_new!$H44,Monitoring_new!$R44,IF(Monitoring_new!DC44=Monitoring_new!$J44,Monitoring_new!$S44,IF(Monitoring_new!DC44=Monitoring_new!$L44,Monitoring_new!$T44,IF(Monitoring_new!DC44=Monitoring_new!$N44,Monitoring_new!$U44,IF(Monitoring_new!DC44=Monitoring_new!$P44,Monitoring_new!$V44,"ERROR"))))))</f>
        <v>N/A</v>
      </c>
      <c r="DD44" s="149"/>
      <c r="DE44" s="70">
        <f>IF(Monitoring_new!DE44="","",IF(Monitoring_new!DE44=Monitoring_new!$H44,Monitoring_new!$R44,IF(Monitoring_new!DE44=Monitoring_new!$J44,Monitoring_new!$S44,IF(Monitoring_new!DE44=Monitoring_new!$L44,Monitoring_new!$T44,IF(Monitoring_new!DE44=Monitoring_new!$N44,Monitoring_new!$U44,IF(Monitoring_new!DE44=Monitoring_new!$P44,Monitoring_new!$V44,"ERROR"))))))</f>
        <v>0</v>
      </c>
      <c r="DF44" s="149"/>
      <c r="DG44" s="70">
        <f>IF(Monitoring_new!DG44="","",IF(Monitoring_new!DG44=Monitoring_new!$H44,Monitoring_new!$R44,IF(Monitoring_new!DG44=Monitoring_new!$J44,Monitoring_new!$S44,IF(Monitoring_new!DG44=Monitoring_new!$L44,Monitoring_new!$T44,IF(Monitoring_new!DG44=Monitoring_new!$N44,Monitoring_new!$U44,IF(Monitoring_new!DG44=Monitoring_new!$P44,Monitoring_new!$V44,"ERROR"))))))</f>
        <v>0</v>
      </c>
      <c r="DH44" s="149"/>
      <c r="DI44" s="70">
        <f>IF(Monitoring_new!DI44="","",IF(Monitoring_new!DI44=Monitoring_new!$H44,Monitoring_new!$R44,IF(Monitoring_new!DI44=Monitoring_new!$J44,Monitoring_new!$S44,IF(Monitoring_new!DI44=Monitoring_new!$L44,Monitoring_new!$T44,IF(Monitoring_new!DI44=Monitoring_new!$N44,Monitoring_new!$U44,IF(Monitoring_new!DI44=Monitoring_new!$P44,Monitoring_new!$V44,"ERROR"))))))</f>
        <v>0</v>
      </c>
      <c r="DJ44" s="149"/>
      <c r="DK44" s="70">
        <f>IF(Monitoring_new!DK44="","",IF(Monitoring_new!DK44=Monitoring_new!$H44,Monitoring_new!$R44,IF(Monitoring_new!DK44=Monitoring_new!$J44,Monitoring_new!$S44,IF(Monitoring_new!DK44=Monitoring_new!$L44,Monitoring_new!$T44,IF(Monitoring_new!DK44=Monitoring_new!$N44,Monitoring_new!$U44,IF(Monitoring_new!DK44=Monitoring_new!$P44,Monitoring_new!$V44,"ERROR"))))))</f>
        <v>0</v>
      </c>
      <c r="DL44" s="149"/>
      <c r="DM44" s="70">
        <f>IF(Monitoring_new!DM44="","",IF(Monitoring_new!DM44=Monitoring_new!$H44,Monitoring_new!$R44,IF(Monitoring_new!DM44=Monitoring_new!$J44,Monitoring_new!$S44,IF(Monitoring_new!DM44=Monitoring_new!$L44,Monitoring_new!$T44,IF(Monitoring_new!DM44=Monitoring_new!$N44,Monitoring_new!$U44,IF(Monitoring_new!DM44=Monitoring_new!$P44,Monitoring_new!$V44,"ERROR"))))))</f>
        <v>0</v>
      </c>
      <c r="DN44" s="149"/>
      <c r="DO44" s="70">
        <f>IF(Monitoring_new!DO44="","",IF(Monitoring_new!DO44=Monitoring_new!$H44,Monitoring_new!$R44,IF(Monitoring_new!DO44=Monitoring_new!$J44,Monitoring_new!$S44,IF(Monitoring_new!DO44=Monitoring_new!$L44,Monitoring_new!$T44,IF(Monitoring_new!DO44=Monitoring_new!$N44,Monitoring_new!$U44,IF(Monitoring_new!DO44=Monitoring_new!$P44,Monitoring_new!$V44,"ERROR"))))))</f>
        <v>0</v>
      </c>
      <c r="DP44" s="149"/>
      <c r="DQ44" s="70">
        <f>IF(Monitoring_new!DQ44="","",IF(Monitoring_new!DQ44=Monitoring_new!$H44,Monitoring_new!$R44,IF(Monitoring_new!DQ44=Monitoring_new!$J44,Monitoring_new!$S44,IF(Monitoring_new!DQ44=Monitoring_new!$L44,Monitoring_new!$T44,IF(Monitoring_new!DQ44=Monitoring_new!$N44,Monitoring_new!$U44,IF(Monitoring_new!DQ44=Monitoring_new!$P44,Monitoring_new!$V44,"ERROR"))))))</f>
        <v>0</v>
      </c>
      <c r="DR44" s="149"/>
      <c r="DS44" s="70">
        <f>IF(Monitoring_new!DS44="","",IF(Monitoring_new!DS44=Monitoring_new!$H44,Monitoring_new!$R44,IF(Monitoring_new!DS44=Monitoring_new!$J44,Monitoring_new!$S44,IF(Monitoring_new!DS44=Monitoring_new!$L44,Monitoring_new!$T44,IF(Monitoring_new!DS44=Monitoring_new!$N44,Monitoring_new!$U44,IF(Monitoring_new!DS44=Monitoring_new!$P44,Monitoring_new!$V44,"ERROR"))))))</f>
        <v>0</v>
      </c>
      <c r="DT44" s="149"/>
      <c r="DU44" s="70">
        <f>IF(Monitoring_new!DU44="","",IF(Monitoring_new!DU44=Monitoring_new!$H44,Monitoring_new!$R44,IF(Monitoring_new!DU44=Monitoring_new!$J44,Monitoring_new!$S44,IF(Monitoring_new!DU44=Monitoring_new!$L44,Monitoring_new!$T44,IF(Monitoring_new!DU44=Monitoring_new!$N44,Monitoring_new!$U44,IF(Monitoring_new!DU44=Monitoring_new!$P44,Monitoring_new!$V44,"ERROR"))))))</f>
        <v>0</v>
      </c>
      <c r="DV44" s="149"/>
      <c r="DW44" s="70">
        <f>IF(Monitoring_new!DW44="","",IF(Monitoring_new!DW44=Monitoring_new!$H44,Monitoring_new!$R44,IF(Monitoring_new!DW44=Monitoring_new!$J44,Monitoring_new!$S44,IF(Monitoring_new!DW44=Monitoring_new!$L44,Monitoring_new!$T44,IF(Monitoring_new!DW44=Monitoring_new!$N44,Monitoring_new!$U44,IF(Monitoring_new!DW44=Monitoring_new!$P44,Monitoring_new!$V44,"ERROR"))))))</f>
        <v>0</v>
      </c>
      <c r="DX44" s="149"/>
      <c r="DY44" s="70">
        <f>IF(Monitoring_new!DY44="","",IF(Monitoring_new!DY44=Monitoring_new!$H44,Monitoring_new!$R44,IF(Monitoring_new!DY44=Monitoring_new!$J44,Monitoring_new!$S44,IF(Monitoring_new!DY44=Monitoring_new!$L44,Monitoring_new!$T44,IF(Monitoring_new!DY44=Monitoring_new!$N44,Monitoring_new!$U44,IF(Monitoring_new!DY44=Monitoring_new!$P44,Monitoring_new!$V44,"ERROR"))))))</f>
        <v>0</v>
      </c>
      <c r="DZ44" s="149"/>
      <c r="EA44" s="70">
        <f>IF(Monitoring_new!EA44="","",IF(Monitoring_new!EA44=Monitoring_new!$H44,Monitoring_new!$R44,IF(Monitoring_new!EA44=Monitoring_new!$J44,Monitoring_new!$S44,IF(Monitoring_new!EA44=Monitoring_new!$L44,Monitoring_new!$T44,IF(Monitoring_new!EA44=Monitoring_new!$N44,Monitoring_new!$U44,IF(Monitoring_new!EA44=Monitoring_new!$P44,Monitoring_new!$V44,"ERROR"))))))</f>
        <v>0</v>
      </c>
      <c r="EB44" s="149"/>
      <c r="EC44" s="70">
        <f>IF(Monitoring_new!EC44="","",IF(Monitoring_new!EC44=Monitoring_new!$H44,Monitoring_new!$R44,IF(Monitoring_new!EC44=Monitoring_new!$J44,Monitoring_new!$S44,IF(Monitoring_new!EC44=Monitoring_new!$L44,Monitoring_new!$T44,IF(Monitoring_new!EC44=Monitoring_new!$N44,Monitoring_new!$U44,IF(Monitoring_new!EC44=Monitoring_new!$P44,Monitoring_new!$V44,"ERROR"))))))</f>
        <v>0</v>
      </c>
      <c r="ED44" s="149"/>
      <c r="EE44" s="70" t="str">
        <f>IF(Monitoring_new!EE44="","",IF(Monitoring_new!EE44=Monitoring_new!$H44,Monitoring_new!$R44,IF(Monitoring_new!EE44=Monitoring_new!$J44,Monitoring_new!$S44,IF(Monitoring_new!EE44=Monitoring_new!$L44,Monitoring_new!$T44,IF(Monitoring_new!EE44=Monitoring_new!$N44,Monitoring_new!$U44,IF(Monitoring_new!EE44=Monitoring_new!$P44,Monitoring_new!$V44,"ERROR"))))))</f>
        <v>N/A</v>
      </c>
      <c r="EF44" s="149"/>
      <c r="EG44" s="70">
        <f>IF(Monitoring_new!EG44="","",IF(Monitoring_new!EG44=Monitoring_new!$H44,Monitoring_new!$R44,IF(Monitoring_new!EG44=Monitoring_new!$J44,Monitoring_new!$S44,IF(Monitoring_new!EG44=Monitoring_new!$L44,Monitoring_new!$T44,IF(Monitoring_new!EG44=Monitoring_new!$N44,Monitoring_new!$U44,IF(Monitoring_new!EG44=Monitoring_new!$P44,Monitoring_new!$V44,"ERROR"))))))</f>
        <v>0</v>
      </c>
      <c r="EH44" s="149"/>
      <c r="EI44" s="70" t="str">
        <f>IF(Monitoring_new!EI44="","",IF(Monitoring_new!EI44=Monitoring_new!$H44,Monitoring_new!$R44,IF(Monitoring_new!EI44=Monitoring_new!$J44,Monitoring_new!$S44,IF(Monitoring_new!EI44=Monitoring_new!$L44,Monitoring_new!$T44,IF(Monitoring_new!EI44=Monitoring_new!$N44,Monitoring_new!$U44,IF(Monitoring_new!EI44=Monitoring_new!$P44,Monitoring_new!$V44,"ERROR"))))))</f>
        <v>N/A</v>
      </c>
      <c r="EJ44" s="149"/>
      <c r="EK44" s="70" t="str">
        <f>IF(Monitoring_new!EK44="","",IF(Monitoring_new!EK44=Monitoring_new!$H44,Monitoring_new!$R44,IF(Monitoring_new!EK44=Monitoring_new!$J44,Monitoring_new!$S44,IF(Monitoring_new!EK44=Monitoring_new!$L44,Monitoring_new!$T44,IF(Monitoring_new!EK44=Monitoring_new!$N44,Monitoring_new!$U44,IF(Monitoring_new!EK44=Monitoring_new!$P44,Monitoring_new!$V44,"ERROR"))))))</f>
        <v>N/A</v>
      </c>
      <c r="EL44" s="149"/>
      <c r="EM44" s="70">
        <f>IF(Monitoring_new!EM44="","",IF(Monitoring_new!EM44=Monitoring_new!$H44,Monitoring_new!$R44,IF(Monitoring_new!EM44=Monitoring_new!$J44,Monitoring_new!$S44,IF(Monitoring_new!EM44=Monitoring_new!$L44,Monitoring_new!$T44,IF(Monitoring_new!EM44=Monitoring_new!$N44,Monitoring_new!$U44,IF(Monitoring_new!EM44=Monitoring_new!$P44,Monitoring_new!$V44,"ERROR"))))))</f>
        <v>0</v>
      </c>
      <c r="EN44" s="149"/>
      <c r="EO44" s="70">
        <f>IF(Monitoring_new!EO44="","",IF(Monitoring_new!EO44=Monitoring_new!$H44,Monitoring_new!$R44,IF(Monitoring_new!EO44=Monitoring_new!$J44,Monitoring_new!$S44,IF(Monitoring_new!EO44=Monitoring_new!$L44,Monitoring_new!$T44,IF(Monitoring_new!EO44=Monitoring_new!$N44,Monitoring_new!$U44,IF(Monitoring_new!EO44=Monitoring_new!$P44,Monitoring_new!$V44,"ERROR"))))))</f>
        <v>0</v>
      </c>
      <c r="EP44" s="149"/>
      <c r="EQ44" s="70">
        <f>IF(Monitoring_new!EQ44="","",IF(Monitoring_new!EQ44=Monitoring_new!$H44,Monitoring_new!$R44,IF(Monitoring_new!EQ44=Monitoring_new!$J44,Monitoring_new!$S44,IF(Monitoring_new!EQ44=Monitoring_new!$L44,Monitoring_new!$T44,IF(Monitoring_new!EQ44=Monitoring_new!$N44,Monitoring_new!$U44,IF(Monitoring_new!EQ44=Monitoring_new!$P44,Monitoring_new!$V44,"ERROR"))))))</f>
        <v>0</v>
      </c>
      <c r="ER44" s="149"/>
      <c r="ES44" s="70">
        <f>IF(Monitoring_new!ES44="","",IF(Monitoring_new!ES44=Monitoring_new!$H44,Monitoring_new!$R44,IF(Monitoring_new!ES44=Monitoring_new!$J44,Monitoring_new!$S44,IF(Monitoring_new!ES44=Monitoring_new!$L44,Monitoring_new!$T44,IF(Monitoring_new!ES44=Monitoring_new!$N44,Monitoring_new!$U44,IF(Monitoring_new!ES44=Monitoring_new!$P44,Monitoring_new!$V44,"ERROR"))))))</f>
        <v>0</v>
      </c>
      <c r="ET44" s="149"/>
      <c r="EU44" s="70" t="str">
        <f>IF(Monitoring_new!EU44="","",IF(Monitoring_new!EU44=Monitoring_new!$H44,Monitoring_new!$R44,IF(Monitoring_new!EU44=Monitoring_new!$J44,Monitoring_new!$S44,IF(Monitoring_new!EU44=Monitoring_new!$L44,Monitoring_new!$T44,IF(Monitoring_new!EU44=Monitoring_new!$N44,Monitoring_new!$U44,IF(Monitoring_new!EU44=Monitoring_new!$P44,Monitoring_new!$V44,"ERROR"))))))</f>
        <v>N/A</v>
      </c>
      <c r="EV44" s="149"/>
      <c r="EW44" s="70">
        <f>IF(Monitoring_new!EW44="","",IF(Monitoring_new!EW44=Monitoring_new!$H44,Monitoring_new!$R44,IF(Monitoring_new!EW44=Monitoring_new!$J44,Monitoring_new!$S44,IF(Monitoring_new!EW44=Monitoring_new!$L44,Monitoring_new!$T44,IF(Monitoring_new!EW44=Monitoring_new!$N44,Monitoring_new!$U44,IF(Monitoring_new!EW44=Monitoring_new!$P44,Monitoring_new!$V44,"ERROR"))))))</f>
        <v>0</v>
      </c>
      <c r="EX44" s="149"/>
      <c r="EY44" s="70" t="str">
        <f>IF(Monitoring_new!EY44="","",IF(Monitoring_new!EY44=Monitoring_new!$H44,Monitoring_new!$R44,IF(Monitoring_new!EY44=Monitoring_new!$J44,Monitoring_new!$S44,IF(Monitoring_new!EY44=Monitoring_new!$L44,Monitoring_new!$T44,IF(Monitoring_new!EY44=Monitoring_new!$N44,Monitoring_new!$U44,IF(Monitoring_new!EY44=Monitoring_new!$P44,Monitoring_new!$V44,"ERROR"))))))</f>
        <v>N/A</v>
      </c>
      <c r="EZ44" s="149"/>
      <c r="FA44" s="149"/>
      <c r="FB44" s="70" t="str">
        <f>IF(Monitoring_new!FB44="","",IF(Monitoring_new!FB44=Monitoring_new!$H44,Monitoring_new!$R44,IF(Monitoring_new!FB44=Monitoring_new!$J44,Monitoring_new!$S44,IF(Monitoring_new!FB44=Monitoring_new!$L44,Monitoring_new!$T44,IF(Monitoring_new!FB44=Monitoring_new!$N44,Monitoring_new!$U44,IF(Monitoring_new!FB44=Monitoring_new!$P44,Monitoring_new!$V44,"ERROR"))))))</f>
        <v/>
      </c>
      <c r="FC44" s="149"/>
      <c r="FD44" s="70" t="str">
        <f>IF(Monitoring_new!FD44="","",IF(Monitoring_new!FD44=Monitoring_new!$H44,Monitoring_new!$R44,IF(Monitoring_new!FD44=Monitoring_new!$J44,Monitoring_new!$S44,IF(Monitoring_new!FD44=Monitoring_new!$L44,Monitoring_new!$T44,IF(Monitoring_new!FD44=Monitoring_new!$N44,Monitoring_new!$U44,IF(Monitoring_new!FD44=Monitoring_new!$P44,Monitoring_new!$V44,"ERROR"))))))</f>
        <v/>
      </c>
      <c r="FE44" s="149"/>
      <c r="FF44" s="70" t="str">
        <f>IF(Monitoring_new!FF44="","",IF(Monitoring_new!FF44=Monitoring_new!$H44,Monitoring_new!$R44,IF(Monitoring_new!FF44=Monitoring_new!$J44,Monitoring_new!$S44,IF(Monitoring_new!FF44=Monitoring_new!$L44,Monitoring_new!$T44,IF(Monitoring_new!FF44=Monitoring_new!$N44,Monitoring_new!$U44,IF(Monitoring_new!FF44=Monitoring_new!$P44,Monitoring_new!$V44,"ERROR"))))))</f>
        <v/>
      </c>
      <c r="FG44" s="149"/>
    </row>
    <row r="46" spans="1:163" ht="15" customHeight="1" x14ac:dyDescent="0.3">
      <c r="B46" s="153" t="s">
        <v>304</v>
      </c>
      <c r="C46" s="182"/>
      <c r="G46" s="152">
        <f>SUM(G2:G44)</f>
        <v>100</v>
      </c>
      <c r="U46" s="153" t="s">
        <v>304</v>
      </c>
      <c r="V46" s="153"/>
      <c r="W46" s="154">
        <f>SUM(W2:W44)</f>
        <v>0</v>
      </c>
      <c r="X46" s="156"/>
      <c r="Y46" s="154">
        <f>SUM(Y2:Y44)</f>
        <v>22</v>
      </c>
      <c r="Z46" s="156"/>
      <c r="AA46" s="154">
        <f>SUM(AA2:AA44)</f>
        <v>29.5</v>
      </c>
      <c r="AB46" s="156"/>
      <c r="AC46" s="154">
        <f>SUM(AC2:AC44)</f>
        <v>29</v>
      </c>
      <c r="AD46" s="156"/>
      <c r="AE46" s="154">
        <f>SUM(AE2:AE44)</f>
        <v>12</v>
      </c>
      <c r="AF46" s="156"/>
      <c r="AG46" s="154">
        <f>SUM(AG2:AG44)</f>
        <v>14</v>
      </c>
      <c r="AH46" s="156"/>
      <c r="AI46" s="154">
        <f>SUM(AI2:AI44)</f>
        <v>8</v>
      </c>
      <c r="AJ46" s="156"/>
      <c r="AK46" s="154">
        <f>SUM(AK2:AK44)</f>
        <v>22</v>
      </c>
      <c r="AL46" s="156"/>
      <c r="AM46" s="154">
        <f>SUM(AM2:AM44)</f>
        <v>28</v>
      </c>
      <c r="AN46" s="156"/>
      <c r="AO46" s="154">
        <f>SUM(AO2:AO44)</f>
        <v>31.5</v>
      </c>
      <c r="AP46" s="156"/>
      <c r="AQ46" s="154">
        <f>SUM(AQ2:AQ44)</f>
        <v>33.5</v>
      </c>
      <c r="AR46" s="156"/>
      <c r="AS46" s="154">
        <f>SUM(AS2:AS44)</f>
        <v>8</v>
      </c>
      <c r="AT46" s="156"/>
      <c r="AU46" s="154">
        <f>SUM(AU2:AU44)</f>
        <v>27.5</v>
      </c>
      <c r="AV46" s="156"/>
      <c r="AW46" s="154">
        <f>SUM(AW2:AW44)</f>
        <v>14</v>
      </c>
      <c r="AX46" s="156"/>
      <c r="AY46" s="154">
        <f>SUM(AY2:AY44)</f>
        <v>8</v>
      </c>
      <c r="AZ46" s="156"/>
      <c r="BA46" s="154">
        <f>SUM(BA2:BA44)</f>
        <v>19.5</v>
      </c>
      <c r="BB46" s="156"/>
      <c r="BC46" s="154">
        <f>SUM(BC2:BC44)</f>
        <v>2</v>
      </c>
      <c r="BD46" s="156"/>
      <c r="BE46" s="154">
        <f>SUM(BE2:BE44)</f>
        <v>6.5</v>
      </c>
      <c r="BF46" s="156"/>
      <c r="BG46" s="154">
        <f>SUM(BG2:BG44)</f>
        <v>4</v>
      </c>
      <c r="BH46" s="156"/>
      <c r="BI46" s="154">
        <f>SUM(BI2:BI44)</f>
        <v>27</v>
      </c>
      <c r="BJ46" s="156"/>
      <c r="BK46" s="154">
        <f>SUM(BK2:BK44)</f>
        <v>12</v>
      </c>
      <c r="BL46" s="156"/>
      <c r="BM46" s="154">
        <f>SUM(BM2:BM44)</f>
        <v>30</v>
      </c>
      <c r="BN46" s="156"/>
      <c r="BO46" s="154">
        <f>SUM(BO2:BO44)</f>
        <v>13.5</v>
      </c>
      <c r="BP46" s="156"/>
      <c r="BQ46" s="154">
        <f>SUM(BQ2:BQ44)</f>
        <v>27</v>
      </c>
      <c r="BR46" s="156"/>
      <c r="BS46" s="154">
        <f>SUM(BS2:BS44)</f>
        <v>13</v>
      </c>
      <c r="BT46" s="156"/>
      <c r="BU46" s="154">
        <f>SUM(BU2:BU44)</f>
        <v>14</v>
      </c>
      <c r="BV46" s="156"/>
      <c r="BW46" s="154">
        <f>SUM(BW2:BW44)</f>
        <v>4</v>
      </c>
      <c r="BX46" s="156"/>
      <c r="BY46" s="154">
        <f>SUM(BY2:BY44)</f>
        <v>9</v>
      </c>
      <c r="BZ46" s="156"/>
      <c r="CA46" s="154">
        <f>SUM(CA2:CA44)</f>
        <v>7.5</v>
      </c>
      <c r="CB46" s="156"/>
      <c r="CC46" s="154">
        <f>SUM(CC2:CC44)</f>
        <v>8</v>
      </c>
      <c r="CD46" s="156"/>
      <c r="CE46" s="154">
        <f>SUM(CE2:CE44)</f>
        <v>41</v>
      </c>
      <c r="CF46" s="156"/>
      <c r="CG46" s="154">
        <f>SUM(CG2:CG44)</f>
        <v>5</v>
      </c>
      <c r="CH46" s="156"/>
      <c r="CI46" s="154">
        <f>SUM(CI2:CI44)</f>
        <v>15</v>
      </c>
      <c r="CJ46" s="156"/>
      <c r="CK46" s="154">
        <f>SUM(CK2:CK44)</f>
        <v>19</v>
      </c>
      <c r="CL46" s="156"/>
      <c r="CM46" s="154">
        <f>SUM(CM2:CM44)</f>
        <v>8.5</v>
      </c>
      <c r="CN46" s="156"/>
      <c r="CO46" s="154">
        <f>SUM(CO2:CO44)</f>
        <v>33.5</v>
      </c>
      <c r="CP46" s="156"/>
      <c r="CQ46" s="154">
        <f>SUM(CQ2:CQ44)</f>
        <v>7</v>
      </c>
      <c r="CR46" s="156"/>
      <c r="CS46" s="154">
        <f>SUM(CS2:CS44)</f>
        <v>30.5</v>
      </c>
      <c r="CT46" s="156"/>
      <c r="CU46" s="154">
        <f>SUM(CU2:CU44)</f>
        <v>10</v>
      </c>
      <c r="CV46" s="156"/>
      <c r="CW46" s="154">
        <f>SUM(CW2:CW44)</f>
        <v>28.5</v>
      </c>
      <c r="CX46" s="156"/>
      <c r="CY46" s="154">
        <f>SUM(CY2:CY44)</f>
        <v>16</v>
      </c>
      <c r="CZ46" s="156"/>
      <c r="DA46" s="154">
        <f>SUM(DA2:DA44)</f>
        <v>9</v>
      </c>
      <c r="DB46" s="156"/>
      <c r="DC46" s="154">
        <f>SUM(DC2:DC44)</f>
        <v>18</v>
      </c>
      <c r="DD46" s="156"/>
      <c r="DE46" s="154">
        <f>SUM(DE2:DE44)</f>
        <v>15.5</v>
      </c>
      <c r="DF46" s="156"/>
      <c r="DG46" s="154">
        <f>SUM(DG2:DG44)</f>
        <v>0</v>
      </c>
      <c r="DH46" s="156"/>
      <c r="DI46" s="154">
        <f>SUM(DI2:DI44)</f>
        <v>12</v>
      </c>
      <c r="DJ46" s="156"/>
      <c r="DK46" s="154">
        <f>SUM(DK2:DK44)</f>
        <v>8</v>
      </c>
      <c r="DL46" s="156"/>
      <c r="DM46" s="154">
        <f>SUM(DM2:DM44)</f>
        <v>2.5</v>
      </c>
      <c r="DN46" s="156"/>
      <c r="DO46" s="154">
        <f>SUM(DO2:DO44)</f>
        <v>9</v>
      </c>
      <c r="DP46" s="156"/>
      <c r="DQ46" s="154">
        <f>SUM(DQ2:DQ44)</f>
        <v>8</v>
      </c>
      <c r="DR46" s="156"/>
      <c r="DS46" s="154">
        <f>SUM(DS2:DS44)</f>
        <v>7</v>
      </c>
      <c r="DT46" s="156"/>
      <c r="DU46" s="154">
        <f>SUM(DU2:DU44)</f>
        <v>12</v>
      </c>
      <c r="DV46" s="156"/>
      <c r="DW46" s="154">
        <f>SUM(DW2:DW44)</f>
        <v>26.5</v>
      </c>
      <c r="DX46" s="156"/>
      <c r="DY46" s="154">
        <f>SUM(DY2:DY44)</f>
        <v>23.5</v>
      </c>
      <c r="DZ46" s="156"/>
      <c r="EA46" s="154">
        <f>SUM(EA2:EA44)</f>
        <v>15</v>
      </c>
      <c r="EB46" s="156"/>
      <c r="EC46" s="154">
        <f>SUM(EC2:EC44)</f>
        <v>4</v>
      </c>
      <c r="ED46" s="156"/>
      <c r="EE46" s="154">
        <f>SUM(EE2:EE44)</f>
        <v>27</v>
      </c>
      <c r="EF46" s="156"/>
      <c r="EG46" s="154">
        <f>SUM(EG2:EG44)</f>
        <v>26.5</v>
      </c>
      <c r="EH46" s="156"/>
      <c r="EI46" s="154">
        <f>SUM(EI2:EI44)</f>
        <v>25</v>
      </c>
      <c r="EJ46" s="156"/>
      <c r="EK46" s="154">
        <f>SUM(EK2:EK44)</f>
        <v>20</v>
      </c>
      <c r="EL46" s="156"/>
      <c r="EM46" s="154">
        <f>SUM(EM2:EM44)</f>
        <v>13</v>
      </c>
      <c r="EN46" s="156"/>
      <c r="EO46" s="154">
        <f>SUM(EO2:EO44)</f>
        <v>13</v>
      </c>
      <c r="EP46" s="156"/>
      <c r="EQ46" s="154">
        <f>SUM(EQ2:EQ44)</f>
        <v>22</v>
      </c>
      <c r="ER46" s="156"/>
      <c r="ES46" s="154">
        <f>SUM(ES2:ES44)</f>
        <v>14</v>
      </c>
      <c r="ET46" s="156"/>
      <c r="EU46" s="154">
        <f>SUM(EU2:EU44)</f>
        <v>24.5</v>
      </c>
      <c r="EV46" s="156"/>
      <c r="EW46" s="154">
        <f>SUM(EW2:EW44)</f>
        <v>26</v>
      </c>
      <c r="EX46" s="156"/>
      <c r="EY46" s="154">
        <f>SUM(EY2:EY44)</f>
        <v>25</v>
      </c>
      <c r="EZ46" s="156"/>
      <c r="FA46" s="156"/>
      <c r="FB46" s="154"/>
      <c r="FC46" s="156"/>
      <c r="FD46" s="154"/>
      <c r="FE46" s="156"/>
      <c r="FF46" s="154"/>
      <c r="FG46" s="156"/>
    </row>
    <row r="47" spans="1:163" ht="15" customHeight="1" x14ac:dyDescent="0.3">
      <c r="B47" s="153" t="s">
        <v>305</v>
      </c>
      <c r="C47" s="182"/>
      <c r="U47" s="153" t="s">
        <v>305</v>
      </c>
      <c r="V47" s="153"/>
      <c r="W47" s="154">
        <f>SUMIFS($G$2:$G$44,W$2:W$44,"&lt;&gt;N/A")</f>
        <v>100</v>
      </c>
      <c r="X47" s="156"/>
      <c r="Y47" s="154">
        <f>SUMIFS($G$2:$G$44,Y$2:Y$44,"&lt;&gt;N/A")</f>
        <v>100</v>
      </c>
      <c r="Z47" s="156"/>
      <c r="AA47" s="154">
        <f>SUMIFS($G$2:$G$44,AA$2:AA$44,"&lt;&gt;N/A")</f>
        <v>100</v>
      </c>
      <c r="AB47" s="156"/>
      <c r="AC47" s="154">
        <f>SUMIFS($G$2:$G$44,AC$2:AC$44,"&lt;&gt;N/A")</f>
        <v>100</v>
      </c>
      <c r="AD47" s="156"/>
      <c r="AE47" s="154">
        <f>SUMIFS($G$2:$G$44,AE$2:AE$44,"&lt;&gt;N/A")</f>
        <v>100</v>
      </c>
      <c r="AF47" s="156"/>
      <c r="AG47" s="154">
        <f>SUMIFS($G$2:$G$44,AG$2:AG$44,"&lt;&gt;N/A")</f>
        <v>100</v>
      </c>
      <c r="AH47" s="156"/>
      <c r="AI47" s="154">
        <f>SUMIFS($G$2:$G$44,AI$2:AI$44,"&lt;&gt;N/A")</f>
        <v>100</v>
      </c>
      <c r="AJ47" s="156"/>
      <c r="AK47" s="154">
        <f>SUMIFS($G$2:$G$44,AK$2:AK$44,"&lt;&gt;N/A")</f>
        <v>91</v>
      </c>
      <c r="AL47" s="156"/>
      <c r="AM47" s="154">
        <f>SUMIFS($G$2:$G$44,AM$2:AM$44,"&lt;&gt;N/A")</f>
        <v>100</v>
      </c>
      <c r="AN47" s="156"/>
      <c r="AO47" s="154">
        <f>SUMIFS($G$2:$G$44,AO$2:AO$44,"&lt;&gt;N/A")</f>
        <v>95</v>
      </c>
      <c r="AP47" s="156"/>
      <c r="AQ47" s="154">
        <f>SUMIFS($G$2:$G$44,AQ$2:AQ$44,"&lt;&gt;N/A")</f>
        <v>100</v>
      </c>
      <c r="AR47" s="156"/>
      <c r="AS47" s="154">
        <f>SUMIFS($G$2:$G$44,AS$2:AS$44,"&lt;&gt;N/A")</f>
        <v>100</v>
      </c>
      <c r="AT47" s="156"/>
      <c r="AU47" s="154">
        <f>SUMIFS($G$2:$G$44,AU$2:AU$44,"&lt;&gt;N/A")</f>
        <v>95</v>
      </c>
      <c r="AV47" s="156"/>
      <c r="AW47" s="154">
        <f>SUMIFS($G$2:$G$44,AW$2:AW$44,"&lt;&gt;N/A")</f>
        <v>100</v>
      </c>
      <c r="AX47" s="156"/>
      <c r="AY47" s="154">
        <f>SUMIFS($G$2:$G$44,AY$2:AY$44,"&lt;&gt;N/A")</f>
        <v>100</v>
      </c>
      <c r="AZ47" s="156"/>
      <c r="BA47" s="154">
        <f>SUMIFS($G$2:$G$44,BA$2:BA$44,"&lt;&gt;N/A")</f>
        <v>100</v>
      </c>
      <c r="BB47" s="156"/>
      <c r="BC47" s="154">
        <f>SUMIFS($G$2:$G$44,BC$2:BC$44,"&lt;&gt;N/A")</f>
        <v>100</v>
      </c>
      <c r="BD47" s="156"/>
      <c r="BE47" s="154">
        <f>SUMIFS($G$2:$G$44,BE$2:BE$44,"&lt;&gt;N/A")</f>
        <v>100</v>
      </c>
      <c r="BF47" s="156"/>
      <c r="BG47" s="154">
        <f>SUMIFS($G$2:$G$44,BG$2:BG$44,"&lt;&gt;N/A")</f>
        <v>100</v>
      </c>
      <c r="BH47" s="156"/>
      <c r="BI47" s="154">
        <f>SUMIFS($G$2:$G$44,BI$2:BI$44,"&lt;&gt;N/A")</f>
        <v>100</v>
      </c>
      <c r="BJ47" s="156"/>
      <c r="BK47" s="154">
        <f>SUMIFS($G$2:$G$44,BK$2:BK$44,"&lt;&gt;N/A")</f>
        <v>100</v>
      </c>
      <c r="BL47" s="156"/>
      <c r="BM47" s="154">
        <f>SUMIFS($G$2:$G$44,BM$2:BM$44,"&lt;&gt;N/A")</f>
        <v>100</v>
      </c>
      <c r="BN47" s="156"/>
      <c r="BO47" s="154">
        <f>SUMIFS($G$2:$G$44,BO$2:BO$44,"&lt;&gt;N/A")</f>
        <v>100</v>
      </c>
      <c r="BP47" s="156"/>
      <c r="BQ47" s="154">
        <f>SUMIFS($G$2:$G$44,BQ$2:BQ$44,"&lt;&gt;N/A")</f>
        <v>74</v>
      </c>
      <c r="BR47" s="156"/>
      <c r="BS47" s="154">
        <f>SUMIFS($G$2:$G$44,BS$2:BS$44,"&lt;&gt;N/A")</f>
        <v>100</v>
      </c>
      <c r="BT47" s="156"/>
      <c r="BU47" s="154">
        <f>SUMIFS($G$2:$G$44,BU$2:BU$44,"&lt;&gt;N/A")</f>
        <v>100</v>
      </c>
      <c r="BV47" s="156"/>
      <c r="BW47" s="154">
        <f>SUMIFS($G$2:$G$44,BW$2:BW$44,"&lt;&gt;N/A")</f>
        <v>100</v>
      </c>
      <c r="BX47" s="156"/>
      <c r="BY47" s="154">
        <f>SUMIFS($G$2:$G$44,BY$2:BY$44,"&lt;&gt;N/A")</f>
        <v>100</v>
      </c>
      <c r="BZ47" s="156"/>
      <c r="CA47" s="154">
        <f>SUMIFS($G$2:$G$44,CA$2:CA$44,"&lt;&gt;N/A")</f>
        <v>100</v>
      </c>
      <c r="CB47" s="156"/>
      <c r="CC47" s="154">
        <f>SUMIFS($G$2:$G$44,CC$2:CC$44,"&lt;&gt;N/A")</f>
        <v>100</v>
      </c>
      <c r="CD47" s="156"/>
      <c r="CE47" s="154">
        <f>SUMIFS($G$2:$G$44,CE$2:CE$44,"&lt;&gt;N/A")</f>
        <v>100</v>
      </c>
      <c r="CF47" s="156"/>
      <c r="CG47" s="154">
        <f>SUMIFS($G$2:$G$44,CG$2:CG$44,"&lt;&gt;N/A")</f>
        <v>100</v>
      </c>
      <c r="CH47" s="156"/>
      <c r="CI47" s="154">
        <f>SUMIFS($G$2:$G$44,CI$2:CI$44,"&lt;&gt;N/A")</f>
        <v>100</v>
      </c>
      <c r="CJ47" s="156"/>
      <c r="CK47" s="154">
        <f>SUMIFS($G$2:$G$44,CK$2:CK$44,"&lt;&gt;N/A")</f>
        <v>95</v>
      </c>
      <c r="CL47" s="156"/>
      <c r="CM47" s="154">
        <f>SUMIFS($G$2:$G$44,CM$2:CM$44,"&lt;&gt;N/A")</f>
        <v>100</v>
      </c>
      <c r="CN47" s="156"/>
      <c r="CO47" s="154">
        <f>SUMIFS($G$2:$G$44,CO$2:CO$44,"&lt;&gt;N/A")</f>
        <v>100</v>
      </c>
      <c r="CP47" s="156"/>
      <c r="CQ47" s="154">
        <f>SUMIFS($G$2:$G$44,CQ$2:CQ$44,"&lt;&gt;N/A")</f>
        <v>100</v>
      </c>
      <c r="CR47" s="156"/>
      <c r="CS47" s="154">
        <f>SUMIFS($G$2:$G$44,CS$2:CS$44,"&lt;&gt;N/A")</f>
        <v>96</v>
      </c>
      <c r="CT47" s="156"/>
      <c r="CU47" s="154">
        <f>SUMIFS($G$2:$G$44,CU$2:CU$44,"&lt;&gt;N/A")</f>
        <v>100</v>
      </c>
      <c r="CV47" s="156"/>
      <c r="CW47" s="154">
        <f>SUMIFS($G$2:$G$44,CW$2:CW$44,"&lt;&gt;N/A")</f>
        <v>86</v>
      </c>
      <c r="CX47" s="156"/>
      <c r="CY47" s="154">
        <f>SUMIFS($G$2:$G$44,CY$2:CY$44,"&lt;&gt;N/A")</f>
        <v>86</v>
      </c>
      <c r="CZ47" s="156"/>
      <c r="DA47" s="154">
        <f>SUMIFS($G$2:$G$44,DA$2:DA$44,"&lt;&gt;N/A")</f>
        <v>100</v>
      </c>
      <c r="DB47" s="156"/>
      <c r="DC47" s="154">
        <f>SUMIFS($G$2:$G$44,DC$2:DC$44,"&lt;&gt;N/A")</f>
        <v>95</v>
      </c>
      <c r="DD47" s="156"/>
      <c r="DE47" s="154">
        <f>SUMIFS($G$2:$G$44,DE$2:DE$44,"&lt;&gt;N/A")</f>
        <v>100</v>
      </c>
      <c r="DF47" s="156"/>
      <c r="DG47" s="154">
        <f>SUMIFS($G$2:$G$44,DG$2:DG$44,"&lt;&gt;N/A")</f>
        <v>100</v>
      </c>
      <c r="DH47" s="156"/>
      <c r="DI47" s="154">
        <f>SUMIFS($G$2:$G$44,DI$2:DI$44,"&lt;&gt;N/A")</f>
        <v>100</v>
      </c>
      <c r="DJ47" s="156"/>
      <c r="DK47" s="154">
        <f>SUMIFS($G$2:$G$44,DK$2:DK$44,"&lt;&gt;N/A")</f>
        <v>100</v>
      </c>
      <c r="DL47" s="156"/>
      <c r="DM47" s="154">
        <f>SUMIFS($G$2:$G$44,DM$2:DM$44,"&lt;&gt;N/A")</f>
        <v>100</v>
      </c>
      <c r="DN47" s="156"/>
      <c r="DO47" s="154">
        <f>SUMIFS($G$2:$G$44,DO$2:DO$44,"&lt;&gt;N/A")</f>
        <v>100</v>
      </c>
      <c r="DP47" s="156"/>
      <c r="DQ47" s="154">
        <f>SUMIFS($G$2:$G$44,DQ$2:DQ$44,"&lt;&gt;N/A")</f>
        <v>100</v>
      </c>
      <c r="DR47" s="156"/>
      <c r="DS47" s="154">
        <f>SUMIFS($G$2:$G$44,DS$2:DS$44,"&lt;&gt;N/A")</f>
        <v>100</v>
      </c>
      <c r="DT47" s="156"/>
      <c r="DU47" s="154">
        <f>SUMIFS($G$2:$G$44,DU$2:DU$44,"&lt;&gt;N/A")</f>
        <v>100</v>
      </c>
      <c r="DV47" s="156"/>
      <c r="DW47" s="154">
        <f>SUMIFS($G$2:$G$44,DW$2:DW$44,"&lt;&gt;N/A")</f>
        <v>100</v>
      </c>
      <c r="DX47" s="156"/>
      <c r="DY47" s="154">
        <f>SUMIFS($G$2:$G$44,DY$2:DY$44,"&lt;&gt;N/A")</f>
        <v>100</v>
      </c>
      <c r="DZ47" s="156"/>
      <c r="EA47" s="154">
        <f>SUMIFS($G$2:$G$44,EA$2:EA$44,"&lt;&gt;N/A")</f>
        <v>100</v>
      </c>
      <c r="EB47" s="156"/>
      <c r="EC47" s="154">
        <f>SUMIFS($G$2:$G$44,EC$2:EC$44,"&lt;&gt;N/A")</f>
        <v>100</v>
      </c>
      <c r="ED47" s="156"/>
      <c r="EE47" s="154">
        <f>SUMIFS($G$2:$G$44,EE$2:EE$44,"&lt;&gt;N/A")</f>
        <v>95</v>
      </c>
      <c r="EF47" s="156"/>
      <c r="EG47" s="154">
        <f>SUMIFS($G$2:$G$44,EG$2:EG$44,"&lt;&gt;N/A")</f>
        <v>100</v>
      </c>
      <c r="EH47" s="156"/>
      <c r="EI47" s="154">
        <f>SUMIFS($G$2:$G$44,EI$2:EI$44,"&lt;&gt;N/A")</f>
        <v>93</v>
      </c>
      <c r="EJ47" s="156"/>
      <c r="EK47" s="154">
        <f>SUMIFS($G$2:$G$44,EK$2:EK$44,"&lt;&gt;N/A")</f>
        <v>95</v>
      </c>
      <c r="EL47" s="156"/>
      <c r="EM47" s="154">
        <f>SUMIFS($G$2:$G$44,EM$2:EM$44,"&lt;&gt;N/A")</f>
        <v>100</v>
      </c>
      <c r="EN47" s="156"/>
      <c r="EO47" s="154">
        <f>SUMIFS($G$2:$G$44,EO$2:EO$44,"&lt;&gt;N/A")</f>
        <v>100</v>
      </c>
      <c r="EP47" s="156"/>
      <c r="EQ47" s="154">
        <f>SUMIFS($G$2:$G$44,EQ$2:EQ$44,"&lt;&gt;N/A")</f>
        <v>100</v>
      </c>
      <c r="ER47" s="156"/>
      <c r="ES47" s="154">
        <f>SUMIFS($G$2:$G$44,ES$2:ES$44,"&lt;&gt;N/A")</f>
        <v>100</v>
      </c>
      <c r="ET47" s="156"/>
      <c r="EU47" s="154">
        <f>SUMIFS($G$2:$G$44,EU$2:EU$44,"&lt;&gt;N/A")</f>
        <v>95</v>
      </c>
      <c r="EV47" s="156"/>
      <c r="EW47" s="154">
        <f>SUMIFS($G$2:$G$44,EW$2:EW$44,"&lt;&gt;N/A")</f>
        <v>100</v>
      </c>
      <c r="EX47" s="156"/>
      <c r="EY47" s="154">
        <f>SUMIFS($G$2:$G$44,EY$2:EY$44,"&lt;&gt;N/A")</f>
        <v>95</v>
      </c>
      <c r="EZ47" s="156"/>
      <c r="FA47" s="156"/>
      <c r="FB47" s="154"/>
      <c r="FC47" s="156"/>
      <c r="FD47" s="154"/>
      <c r="FE47" s="156"/>
      <c r="FF47" s="154"/>
      <c r="FG47" s="156"/>
    </row>
    <row r="48" spans="1:163" ht="15" customHeight="1" x14ac:dyDescent="0.3">
      <c r="B48" s="153" t="s">
        <v>306</v>
      </c>
      <c r="C48" s="182"/>
      <c r="U48" s="153" t="s">
        <v>306</v>
      </c>
      <c r="V48" s="153"/>
      <c r="W48" s="155">
        <f>W46/(W47)</f>
        <v>0</v>
      </c>
      <c r="X48" s="156"/>
      <c r="Y48" s="155">
        <f>Y46/(Y47)</f>
        <v>0.22</v>
      </c>
      <c r="Z48" s="156"/>
      <c r="AA48" s="155">
        <f>AA46/(AA47)</f>
        <v>0.29499999999999998</v>
      </c>
      <c r="AB48" s="156"/>
      <c r="AC48" s="155">
        <f>AC46/(AC47)</f>
        <v>0.28999999999999998</v>
      </c>
      <c r="AD48" s="156"/>
      <c r="AE48" s="155">
        <f>AE46/(AE47)</f>
        <v>0.12</v>
      </c>
      <c r="AF48" s="156"/>
      <c r="AG48" s="155">
        <f>AG46/(AG47)</f>
        <v>0.14000000000000001</v>
      </c>
      <c r="AH48" s="156"/>
      <c r="AI48" s="155">
        <f>AI46/(AI47)</f>
        <v>0.08</v>
      </c>
      <c r="AJ48" s="156"/>
      <c r="AK48" s="155">
        <f>AK46/(AK47)</f>
        <v>0.24175824175824176</v>
      </c>
      <c r="AL48" s="156"/>
      <c r="AM48" s="155">
        <f>AM46/(AM47)</f>
        <v>0.28000000000000003</v>
      </c>
      <c r="AN48" s="156"/>
      <c r="AO48" s="155">
        <f>AO46/(AO47)</f>
        <v>0.33157894736842103</v>
      </c>
      <c r="AP48" s="156"/>
      <c r="AQ48" s="155">
        <f>AQ46/(AQ47)</f>
        <v>0.33500000000000002</v>
      </c>
      <c r="AR48" s="156"/>
      <c r="AS48" s="155">
        <f>AS46/(AS47)</f>
        <v>0.08</v>
      </c>
      <c r="AT48" s="156"/>
      <c r="AU48" s="155">
        <f>AU46/(AU47)</f>
        <v>0.28947368421052633</v>
      </c>
      <c r="AV48" s="156"/>
      <c r="AW48" s="155">
        <f>AW46/(AW47)</f>
        <v>0.14000000000000001</v>
      </c>
      <c r="AX48" s="156"/>
      <c r="AY48" s="155">
        <f>AY46/(AY47)</f>
        <v>0.08</v>
      </c>
      <c r="AZ48" s="156"/>
      <c r="BA48" s="155">
        <f>BA46/(BA47)</f>
        <v>0.19500000000000001</v>
      </c>
      <c r="BB48" s="156"/>
      <c r="BC48" s="155">
        <f>BC46/(BC47)</f>
        <v>0.02</v>
      </c>
      <c r="BD48" s="156"/>
      <c r="BE48" s="155">
        <f>BE46/(BE47)</f>
        <v>6.5000000000000002E-2</v>
      </c>
      <c r="BF48" s="156"/>
      <c r="BG48" s="155">
        <f>BG46/(BG47)</f>
        <v>0.04</v>
      </c>
      <c r="BH48" s="156"/>
      <c r="BI48" s="155">
        <f>BI46/(BI47)</f>
        <v>0.27</v>
      </c>
      <c r="BJ48" s="156"/>
      <c r="BK48" s="155">
        <f>BK46/(BK47)</f>
        <v>0.12</v>
      </c>
      <c r="BL48" s="156"/>
      <c r="BM48" s="155">
        <f>BM46/(BM47)</f>
        <v>0.3</v>
      </c>
      <c r="BN48" s="156"/>
      <c r="BO48" s="155">
        <f>BO46/(BO47)</f>
        <v>0.13500000000000001</v>
      </c>
      <c r="BP48" s="156"/>
      <c r="BQ48" s="155">
        <f>BQ46/(BQ47)</f>
        <v>0.36486486486486486</v>
      </c>
      <c r="BR48" s="156"/>
      <c r="BS48" s="155">
        <f>BS46/(BS47)</f>
        <v>0.13</v>
      </c>
      <c r="BT48" s="156"/>
      <c r="BU48" s="155">
        <f>BU46/(BU47)</f>
        <v>0.14000000000000001</v>
      </c>
      <c r="BV48" s="156"/>
      <c r="BW48" s="155">
        <f>BW46/(BW47)</f>
        <v>0.04</v>
      </c>
      <c r="BX48" s="156"/>
      <c r="BY48" s="155">
        <f>BY46/(BY47)</f>
        <v>0.09</v>
      </c>
      <c r="BZ48" s="156"/>
      <c r="CA48" s="155">
        <f>CA46/(CA47)</f>
        <v>7.4999999999999997E-2</v>
      </c>
      <c r="CB48" s="156"/>
      <c r="CC48" s="155">
        <f>CC46/(CC47)</f>
        <v>0.08</v>
      </c>
      <c r="CD48" s="156"/>
      <c r="CE48" s="155">
        <f>CE46/(CE47)</f>
        <v>0.41</v>
      </c>
      <c r="CF48" s="156"/>
      <c r="CG48" s="155">
        <f>CG46/(CG47)</f>
        <v>0.05</v>
      </c>
      <c r="CH48" s="156"/>
      <c r="CI48" s="155">
        <f>CI46/(CI47)</f>
        <v>0.15</v>
      </c>
      <c r="CJ48" s="156"/>
      <c r="CK48" s="155">
        <f>CK46/(CK47)</f>
        <v>0.2</v>
      </c>
      <c r="CL48" s="156"/>
      <c r="CM48" s="155">
        <f>CM46/(CM47)</f>
        <v>8.5000000000000006E-2</v>
      </c>
      <c r="CN48" s="156"/>
      <c r="CO48" s="155">
        <f>CO46/(CO47)</f>
        <v>0.33500000000000002</v>
      </c>
      <c r="CP48" s="156"/>
      <c r="CQ48" s="155">
        <f>CQ46/(CQ47)</f>
        <v>7.0000000000000007E-2</v>
      </c>
      <c r="CR48" s="156"/>
      <c r="CS48" s="155">
        <f>CS46/(CS47)</f>
        <v>0.31770833333333331</v>
      </c>
      <c r="CT48" s="156"/>
      <c r="CU48" s="155">
        <f>CU46/(CU47)</f>
        <v>0.1</v>
      </c>
      <c r="CV48" s="156"/>
      <c r="CW48" s="155">
        <f>CW46/(CW47)</f>
        <v>0.33139534883720928</v>
      </c>
      <c r="CX48" s="156"/>
      <c r="CY48" s="155">
        <f>CY46/(CY47)</f>
        <v>0.18604651162790697</v>
      </c>
      <c r="CZ48" s="156"/>
      <c r="DA48" s="155">
        <f>DA46/(DA47)</f>
        <v>0.09</v>
      </c>
      <c r="DB48" s="156"/>
      <c r="DC48" s="155">
        <f>DC46/(DC47)</f>
        <v>0.18947368421052632</v>
      </c>
      <c r="DD48" s="156"/>
      <c r="DE48" s="155">
        <f>DE46/(DE47)</f>
        <v>0.155</v>
      </c>
      <c r="DF48" s="156"/>
      <c r="DG48" s="155">
        <f>DG46/(DG47)</f>
        <v>0</v>
      </c>
      <c r="DH48" s="156"/>
      <c r="DI48" s="155">
        <f>DI46/(DI47)</f>
        <v>0.12</v>
      </c>
      <c r="DJ48" s="156"/>
      <c r="DK48" s="155">
        <f>DK46/(DK47)</f>
        <v>0.08</v>
      </c>
      <c r="DL48" s="156"/>
      <c r="DM48" s="155">
        <f>DM46/(DM47)</f>
        <v>2.5000000000000001E-2</v>
      </c>
      <c r="DN48" s="156"/>
      <c r="DO48" s="155">
        <f>DO46/(DO47)</f>
        <v>0.09</v>
      </c>
      <c r="DP48" s="156"/>
      <c r="DQ48" s="155">
        <f>DQ46/(DQ47)</f>
        <v>0.08</v>
      </c>
      <c r="DR48" s="156"/>
      <c r="DS48" s="155">
        <f>DS46/(DS47)</f>
        <v>7.0000000000000007E-2</v>
      </c>
      <c r="DT48" s="156"/>
      <c r="DU48" s="155">
        <f>DU46/(DU47)</f>
        <v>0.12</v>
      </c>
      <c r="DV48" s="156"/>
      <c r="DW48" s="155">
        <f>DW46/(DW47)</f>
        <v>0.26500000000000001</v>
      </c>
      <c r="DX48" s="156"/>
      <c r="DY48" s="155">
        <f>DY46/(DY47)</f>
        <v>0.23499999999999999</v>
      </c>
      <c r="DZ48" s="156"/>
      <c r="EA48" s="155">
        <f>EA46/(EA47)</f>
        <v>0.15</v>
      </c>
      <c r="EB48" s="156"/>
      <c r="EC48" s="155">
        <f>EC46/(EC47)</f>
        <v>0.04</v>
      </c>
      <c r="ED48" s="156"/>
      <c r="EE48" s="155">
        <f>EE46/(EE47)</f>
        <v>0.28421052631578947</v>
      </c>
      <c r="EF48" s="156"/>
      <c r="EG48" s="155">
        <f>EG46/(EG47)</f>
        <v>0.26500000000000001</v>
      </c>
      <c r="EH48" s="156"/>
      <c r="EI48" s="155">
        <f>EI46/(EI47)</f>
        <v>0.26881720430107525</v>
      </c>
      <c r="EJ48" s="156"/>
      <c r="EK48" s="155">
        <f>EK46/(EK47)</f>
        <v>0.21052631578947367</v>
      </c>
      <c r="EL48" s="156"/>
      <c r="EM48" s="155">
        <f>EM46/(EM47)</f>
        <v>0.13</v>
      </c>
      <c r="EN48" s="156"/>
      <c r="EO48" s="155">
        <f>EO46/(EO47)</f>
        <v>0.13</v>
      </c>
      <c r="EP48" s="156"/>
      <c r="EQ48" s="155">
        <f>EQ46/(EQ47)</f>
        <v>0.22</v>
      </c>
      <c r="ER48" s="156"/>
      <c r="ES48" s="155">
        <f>ES46/(ES47)</f>
        <v>0.14000000000000001</v>
      </c>
      <c r="ET48" s="156"/>
      <c r="EU48" s="155">
        <f>EU46/(EU47)</f>
        <v>0.25789473684210529</v>
      </c>
      <c r="EV48" s="156"/>
      <c r="EW48" s="155">
        <f>EW46/(EW47)</f>
        <v>0.26</v>
      </c>
      <c r="EX48" s="156"/>
      <c r="EY48" s="155">
        <f>EY46/(EY47)</f>
        <v>0.26315789473684209</v>
      </c>
      <c r="EZ48" s="156"/>
      <c r="FA48" s="156"/>
      <c r="FB48" s="155"/>
      <c r="FC48" s="156"/>
      <c r="FD48" s="155"/>
      <c r="FE48" s="156"/>
      <c r="FF48" s="155"/>
      <c r="FG48" s="156"/>
    </row>
    <row r="49" spans="2:163" ht="15" customHeight="1" x14ac:dyDescent="0.3">
      <c r="B49" s="153" t="s">
        <v>308</v>
      </c>
      <c r="C49" s="182"/>
      <c r="U49" s="153" t="s">
        <v>308</v>
      </c>
      <c r="V49" s="153"/>
      <c r="W49" s="154">
        <f>RANK(W48,$W$48:$FC$48)</f>
        <v>66</v>
      </c>
      <c r="X49" s="156"/>
      <c r="Y49" s="154">
        <f>RANK(Y48,$W$48:$FC$48)</f>
        <v>23</v>
      </c>
      <c r="Z49" s="156"/>
      <c r="AA49" s="154">
        <f>RANK(AA48,$W$48:$FC$48)</f>
        <v>9</v>
      </c>
      <c r="AB49" s="156"/>
      <c r="AC49" s="154">
        <f>RANK(AC48,$W$48:$FC$48)</f>
        <v>10</v>
      </c>
      <c r="AD49" s="156"/>
      <c r="AE49" s="154">
        <f>RANK(AE48,$W$48:$FC$48)</f>
        <v>41</v>
      </c>
      <c r="AF49" s="156"/>
      <c r="AG49" s="154">
        <f>RANK(AG48,$W$48:$FC$48)</f>
        <v>33</v>
      </c>
      <c r="AH49" s="156"/>
      <c r="AI49" s="154">
        <f>RANK(AI48,$W$48:$FC$48)</f>
        <v>50</v>
      </c>
      <c r="AJ49" s="156"/>
      <c r="AK49" s="154">
        <f>RANK(AK48,$W$48:$FC$48)</f>
        <v>21</v>
      </c>
      <c r="AL49" s="156"/>
      <c r="AM49" s="154">
        <f>RANK(AM48,$W$48:$FC$48)</f>
        <v>13</v>
      </c>
      <c r="AN49" s="156"/>
      <c r="AO49" s="154">
        <f>RANK(AO48,$W$48:$FC$48)</f>
        <v>5</v>
      </c>
      <c r="AP49" s="156"/>
      <c r="AQ49" s="154">
        <f>RANK(AQ48,$W$48:$FC$48)</f>
        <v>3</v>
      </c>
      <c r="AR49" s="156"/>
      <c r="AS49" s="154">
        <f>RANK(AS48,$W$48:$FC$48)</f>
        <v>50</v>
      </c>
      <c r="AT49" s="156"/>
      <c r="AU49" s="154">
        <f>RANK(AU48,$W$48:$FC$48)</f>
        <v>11</v>
      </c>
      <c r="AV49" s="156"/>
      <c r="AW49" s="154">
        <f>RANK(AW48,$W$48:$FC$48)</f>
        <v>33</v>
      </c>
      <c r="AX49" s="156"/>
      <c r="AY49" s="154">
        <f>RANK(AY48,$W$48:$FC$48)</f>
        <v>50</v>
      </c>
      <c r="AZ49" s="156"/>
      <c r="BA49" s="154">
        <f>RANK(BA48,$W$48:$FC$48)</f>
        <v>27</v>
      </c>
      <c r="BB49" s="156"/>
      <c r="BC49" s="154">
        <f>RANK(BC48,$W$48:$FC$48)</f>
        <v>65</v>
      </c>
      <c r="BD49" s="156"/>
      <c r="BE49" s="154">
        <f>RANK(BE48,$W$48:$FC$48)</f>
        <v>59</v>
      </c>
      <c r="BF49" s="156"/>
      <c r="BG49" s="154">
        <f>RANK(BG48,$W$48:$FC$48)</f>
        <v>61</v>
      </c>
      <c r="BH49" s="156"/>
      <c r="BI49" s="154">
        <f>RANK(BI48,$W$48:$FC$48)</f>
        <v>14</v>
      </c>
      <c r="BJ49" s="156"/>
      <c r="BK49" s="154">
        <f>RANK(BK48,$W$48:$FC$48)</f>
        <v>41</v>
      </c>
      <c r="BL49" s="156"/>
      <c r="BM49" s="154">
        <f>RANK(BM48,$W$48:$FC$48)</f>
        <v>8</v>
      </c>
      <c r="BN49" s="156"/>
      <c r="BO49" s="154">
        <f>RANK(BO48,$W$48:$FC$48)</f>
        <v>37</v>
      </c>
      <c r="BP49" s="156"/>
      <c r="BQ49" s="154">
        <f>RANK(BQ48,$W$48:$FC$48)</f>
        <v>2</v>
      </c>
      <c r="BR49" s="156"/>
      <c r="BS49" s="154">
        <f>RANK(BS48,$W$48:$FC$48)</f>
        <v>38</v>
      </c>
      <c r="BT49" s="156"/>
      <c r="BU49" s="154">
        <f>RANK(BU48,$W$48:$FC$48)</f>
        <v>33</v>
      </c>
      <c r="BV49" s="156"/>
      <c r="BW49" s="154">
        <f>RANK(BW48,$W$48:$FC$48)</f>
        <v>61</v>
      </c>
      <c r="BX49" s="156"/>
      <c r="BY49" s="154">
        <f>RANK(BY48,$W$48:$FC$48)</f>
        <v>46</v>
      </c>
      <c r="BZ49" s="156"/>
      <c r="CA49" s="154">
        <f>RANK(CA48,$W$48:$FC$48)</f>
        <v>56</v>
      </c>
      <c r="CB49" s="156"/>
      <c r="CC49" s="154">
        <f>RANK(CC48,$W$48:$FC$48)</f>
        <v>50</v>
      </c>
      <c r="CD49" s="156"/>
      <c r="CE49" s="154">
        <f>RANK(CE48,$W$48:$FC$48)</f>
        <v>1</v>
      </c>
      <c r="CF49" s="156"/>
      <c r="CG49" s="154">
        <f>RANK(CG48,$W$48:$FC$48)</f>
        <v>60</v>
      </c>
      <c r="CH49" s="156"/>
      <c r="CI49" s="154">
        <f>RANK(CI48,$W$48:$FC$48)</f>
        <v>31</v>
      </c>
      <c r="CJ49" s="156"/>
      <c r="CK49" s="154">
        <f>RANK(CK48,$W$48:$FC$48)</f>
        <v>26</v>
      </c>
      <c r="CL49" s="156"/>
      <c r="CM49" s="154">
        <f>RANK(CM48,$W$48:$FC$48)</f>
        <v>49</v>
      </c>
      <c r="CN49" s="156"/>
      <c r="CO49" s="154">
        <f>RANK(CO48,$W$48:$FC$48)</f>
        <v>3</v>
      </c>
      <c r="CP49" s="156"/>
      <c r="CQ49" s="154">
        <f>RANK(CQ48,$W$48:$FC$48)</f>
        <v>57</v>
      </c>
      <c r="CR49" s="156"/>
      <c r="CS49" s="154">
        <f>RANK(CS48,$W$48:$FC$48)</f>
        <v>7</v>
      </c>
      <c r="CT49" s="156"/>
      <c r="CU49" s="154">
        <f>RANK(CU48,$W$48:$FC$48)</f>
        <v>45</v>
      </c>
      <c r="CV49" s="156"/>
      <c r="CW49" s="154">
        <f>RANK(CW48,$W$48:$FC$48)</f>
        <v>6</v>
      </c>
      <c r="CX49" s="156"/>
      <c r="CY49" s="154">
        <f>RANK(CY48,$W$48:$FC$48)</f>
        <v>29</v>
      </c>
      <c r="CZ49" s="156"/>
      <c r="DA49" s="154">
        <f>RANK(DA48,$W$48:$FC$48)</f>
        <v>46</v>
      </c>
      <c r="DB49" s="156"/>
      <c r="DC49" s="154">
        <f>RANK(DC48,$W$48:$FC$48)</f>
        <v>28</v>
      </c>
      <c r="DD49" s="156"/>
      <c r="DE49" s="154">
        <f>RANK(DE48,$W$48:$FC$48)</f>
        <v>30</v>
      </c>
      <c r="DF49" s="156"/>
      <c r="DG49" s="154">
        <f>RANK(DG48,$W$48:$FC$48)</f>
        <v>66</v>
      </c>
      <c r="DH49" s="156"/>
      <c r="DI49" s="154">
        <f>RANK(DI48,$W$48:$FC$48)</f>
        <v>41</v>
      </c>
      <c r="DJ49" s="156"/>
      <c r="DK49" s="154">
        <f>RANK(DK48,$W$48:$FC$48)</f>
        <v>50</v>
      </c>
      <c r="DL49" s="156"/>
      <c r="DM49" s="154">
        <f>RANK(DM48,$W$48:$FC$48)</f>
        <v>64</v>
      </c>
      <c r="DN49" s="156"/>
      <c r="DO49" s="154">
        <f>RANK(DO48,$W$48:$FC$48)</f>
        <v>46</v>
      </c>
      <c r="DP49" s="156"/>
      <c r="DQ49" s="154">
        <f>RANK(DQ48,$W$48:$FC$48)</f>
        <v>50</v>
      </c>
      <c r="DR49" s="156"/>
      <c r="DS49" s="154">
        <f>RANK(DS48,$W$48:$FC$48)</f>
        <v>57</v>
      </c>
      <c r="DT49" s="156"/>
      <c r="DU49" s="154">
        <f>RANK(DU48,$W$48:$FC$48)</f>
        <v>41</v>
      </c>
      <c r="DV49" s="156"/>
      <c r="DW49" s="154">
        <f>RANK(DW48,$W$48:$FC$48)</f>
        <v>16</v>
      </c>
      <c r="DX49" s="156"/>
      <c r="DY49" s="154">
        <f>RANK(DY48,$W$48:$FC$48)</f>
        <v>22</v>
      </c>
      <c r="DZ49" s="156"/>
      <c r="EA49" s="154">
        <f>RANK(EA48,$W$48:$FC$48)</f>
        <v>31</v>
      </c>
      <c r="EB49" s="156"/>
      <c r="EC49" s="154">
        <f>RANK(EC48,$W$48:$FC$48)</f>
        <v>61</v>
      </c>
      <c r="ED49" s="156"/>
      <c r="EE49" s="154">
        <f>RANK(EE48,$W$48:$FC$48)</f>
        <v>12</v>
      </c>
      <c r="EF49" s="156"/>
      <c r="EG49" s="154">
        <f>RANK(EG48,$W$48:$FC$48)</f>
        <v>16</v>
      </c>
      <c r="EH49" s="156"/>
      <c r="EI49" s="154">
        <f>RANK(EI48,$W$48:$FC$48)</f>
        <v>15</v>
      </c>
      <c r="EJ49" s="156"/>
      <c r="EK49" s="154">
        <f>RANK(EK48,$W$48:$FC$48)</f>
        <v>25</v>
      </c>
      <c r="EL49" s="156"/>
      <c r="EM49" s="154">
        <f>RANK(EM48,$W$48:$FC$48)</f>
        <v>38</v>
      </c>
      <c r="EN49" s="156"/>
      <c r="EO49" s="154">
        <f>RANK(EO48,$W$48:$FC$48)</f>
        <v>38</v>
      </c>
      <c r="EP49" s="156"/>
      <c r="EQ49" s="154">
        <f>RANK(EQ48,$W$48:$FC$48)</f>
        <v>23</v>
      </c>
      <c r="ER49" s="156"/>
      <c r="ES49" s="154">
        <f>RANK(ES48,$W$48:$FC$48)</f>
        <v>33</v>
      </c>
      <c r="ET49" s="156"/>
      <c r="EU49" s="154">
        <f>RANK(EU48,$W$48:$FC$48)</f>
        <v>20</v>
      </c>
      <c r="EV49" s="156"/>
      <c r="EW49" s="154">
        <f>RANK(EW48,$W$48:$FC$48)</f>
        <v>19</v>
      </c>
      <c r="EX49" s="156"/>
      <c r="EY49" s="154">
        <f>RANK(EY48,$W$48:$FC$48)</f>
        <v>18</v>
      </c>
      <c r="EZ49" s="156"/>
      <c r="FA49" s="156"/>
      <c r="FB49" s="154"/>
      <c r="FC49" s="156"/>
      <c r="FD49" s="154"/>
      <c r="FE49" s="156"/>
      <c r="FF49" s="154"/>
      <c r="FG49" s="156"/>
    </row>
    <row r="50" spans="2:163" ht="15" customHeight="1" x14ac:dyDescent="0.3">
      <c r="B50" s="153" t="s">
        <v>309</v>
      </c>
      <c r="C50" s="182"/>
      <c r="U50" s="153" t="s">
        <v>309</v>
      </c>
      <c r="V50" s="153"/>
      <c r="W50" s="165">
        <f>IF(W52="Moldovan public",1+SUMPRODUCT(($W$52:$FC$52=W52)*($W$48:$FC$48&gt;W48)),"N/A")</f>
        <v>66</v>
      </c>
      <c r="X50" s="156"/>
      <c r="Y50" s="165">
        <f>IF(Y52="Moldovan public",1+SUMPRODUCT(($W$52:$FC$52=Y52)*($W$48:$FC$48&gt;Y48)),"N/A")</f>
        <v>23</v>
      </c>
      <c r="Z50" s="156"/>
      <c r="AA50" s="165">
        <f>IF(AA52="Moldovan public",1+SUMPRODUCT(($W$52:$FC$52=AA52)*($W$48:$FC$48&gt;AA48)),"N/A")</f>
        <v>9</v>
      </c>
      <c r="AB50" s="156"/>
      <c r="AC50" s="165">
        <f>IF(AC52="Moldovan public",1+SUMPRODUCT(($W$52:$FC$52=AC52)*($W$48:$FC$48&gt;AC48)),"N/A")</f>
        <v>10</v>
      </c>
      <c r="AD50" s="156"/>
      <c r="AE50" s="165">
        <f>IF(AE52="Moldovan public",1+SUMPRODUCT(($W$52:$FC$52=AE52)*($W$48:$FC$48&gt;AE48)),"N/A")</f>
        <v>41</v>
      </c>
      <c r="AF50" s="156"/>
      <c r="AG50" s="165">
        <f>IF(AG52="Moldovan public",1+SUMPRODUCT(($W$52:$FC$52=AG52)*($W$48:$FC$48&gt;AG48)),"N/A")</f>
        <v>33</v>
      </c>
      <c r="AH50" s="156"/>
      <c r="AI50" s="165">
        <f>IF(AI52="Moldovan public",1+SUMPRODUCT(($W$52:$FC$52=AI52)*($W$48:$FC$48&gt;AI48)),"N/A")</f>
        <v>50</v>
      </c>
      <c r="AJ50" s="156"/>
      <c r="AK50" s="165">
        <f>IF(AK52="Moldovan public",1+SUMPRODUCT(($W$52:$FC$52=AK52)*($W$48:$FC$48&gt;AK48)),"N/A")</f>
        <v>21</v>
      </c>
      <c r="AL50" s="156"/>
      <c r="AM50" s="165">
        <f>IF(AM52="Moldovan public",1+SUMPRODUCT(($W$52:$FC$52=AM52)*($W$48:$FC$48&gt;AM48)),"N/A")</f>
        <v>13</v>
      </c>
      <c r="AN50" s="156"/>
      <c r="AO50" s="165">
        <f>IF(AO52="Moldovan public",1+SUMPRODUCT(($W$52:$FC$52=AO52)*($W$48:$FC$48&gt;AO48)),"N/A")</f>
        <v>5</v>
      </c>
      <c r="AP50" s="156"/>
      <c r="AQ50" s="165">
        <f>IF(AQ52="Moldovan public",1+SUMPRODUCT(($W$52:$FC$52=AQ52)*($W$48:$FC$48&gt;AQ48)),"N/A")</f>
        <v>3</v>
      </c>
      <c r="AR50" s="156"/>
      <c r="AS50" s="165">
        <f>IF(AS52="Moldovan public",1+SUMPRODUCT(($W$52:$FC$52=AS52)*($W$48:$FC$48&gt;AS48)),"N/A")</f>
        <v>50</v>
      </c>
      <c r="AT50" s="156"/>
      <c r="AU50" s="165">
        <f>IF(AU52="Moldovan public",1+SUMPRODUCT(($W$52:$FC$52=AU52)*($W$48:$FC$48&gt;AU48)),"N/A")</f>
        <v>11</v>
      </c>
      <c r="AV50" s="156"/>
      <c r="AW50" s="165">
        <f>IF(AW52="Moldovan public",1+SUMPRODUCT(($W$52:$FC$52=AW52)*($W$48:$FC$48&gt;AW48)),"N/A")</f>
        <v>33</v>
      </c>
      <c r="AX50" s="156"/>
      <c r="AY50" s="165">
        <f>IF(AY52="Moldovan public",1+SUMPRODUCT(($W$52:$FC$52=AY52)*($W$48:$FC$48&gt;AY48)),"N/A")</f>
        <v>50</v>
      </c>
      <c r="AZ50" s="156"/>
      <c r="BA50" s="165">
        <f>IF(BA52="Moldovan public",1+SUMPRODUCT(($W$52:$FC$52=BA52)*($W$48:$FC$48&gt;BA48)),"N/A")</f>
        <v>27</v>
      </c>
      <c r="BB50" s="156"/>
      <c r="BC50" s="165">
        <f>IF(BC52="Moldovan public",1+SUMPRODUCT(($W$52:$FC$52=BC52)*($W$48:$FC$48&gt;BC48)),"N/A")</f>
        <v>65</v>
      </c>
      <c r="BD50" s="156"/>
      <c r="BE50" s="165">
        <f>IF(BE52="Moldovan public",1+SUMPRODUCT(($W$52:$FC$52=BE52)*($W$48:$FC$48&gt;BE48)),"N/A")</f>
        <v>59</v>
      </c>
      <c r="BF50" s="156"/>
      <c r="BG50" s="165">
        <f>IF(BG52="Moldovan public",1+SUMPRODUCT(($W$52:$FC$52=BG52)*($W$48:$FC$48&gt;BG48)),"N/A")</f>
        <v>61</v>
      </c>
      <c r="BH50" s="156"/>
      <c r="BI50" s="165">
        <f>IF(BI52="Moldovan public",1+SUMPRODUCT(($W$52:$FC$52=BI52)*($W$48:$FC$48&gt;BI48)),"N/A")</f>
        <v>14</v>
      </c>
      <c r="BJ50" s="156"/>
      <c r="BK50" s="165">
        <f>IF(BK52="Moldovan public",1+SUMPRODUCT(($W$52:$FC$52=BK52)*($W$48:$FC$48&gt;BK48)),"N/A")</f>
        <v>41</v>
      </c>
      <c r="BL50" s="156"/>
      <c r="BM50" s="165">
        <f>IF(BM52="Moldovan public",1+SUMPRODUCT(($W$52:$FC$52=BM52)*($W$48:$FC$48&gt;BM48)),"N/A")</f>
        <v>8</v>
      </c>
      <c r="BN50" s="156"/>
      <c r="BO50" s="165">
        <f>IF(BO52="Moldovan public",1+SUMPRODUCT(($W$52:$FC$52=BO52)*($W$48:$FC$48&gt;BO48)),"N/A")</f>
        <v>37</v>
      </c>
      <c r="BP50" s="156"/>
      <c r="BQ50" s="165">
        <f>IF(BQ52="Moldovan public",1+SUMPRODUCT(($W$52:$FC$52=BQ52)*($W$48:$FC$48&gt;BQ48)),"N/A")</f>
        <v>2</v>
      </c>
      <c r="BR50" s="156"/>
      <c r="BS50" s="165">
        <f>IF(BS52="Moldovan public",1+SUMPRODUCT(($W$52:$FC$52=BS52)*($W$48:$FC$48&gt;BS48)),"N/A")</f>
        <v>38</v>
      </c>
      <c r="BT50" s="156"/>
      <c r="BU50" s="165">
        <f>IF(BU52="Moldovan public",1+SUMPRODUCT(($W$52:$FC$52=BU52)*($W$48:$FC$48&gt;BU48)),"N/A")</f>
        <v>33</v>
      </c>
      <c r="BV50" s="156"/>
      <c r="BW50" s="165">
        <f>IF(BW52="Moldovan public",1+SUMPRODUCT(($W$52:$FC$52=BW52)*($W$48:$FC$48&gt;BW48)),"N/A")</f>
        <v>61</v>
      </c>
      <c r="BX50" s="156"/>
      <c r="BY50" s="165">
        <f>IF(BY52="Moldovan public",1+SUMPRODUCT(($W$52:$FC$52=BY52)*($W$48:$FC$48&gt;BY48)),"N/A")</f>
        <v>46</v>
      </c>
      <c r="BZ50" s="156"/>
      <c r="CA50" s="165">
        <f>IF(CA52="Moldovan public",1+SUMPRODUCT(($W$52:$FC$52=CA52)*($W$48:$FC$48&gt;CA48)),"N/A")</f>
        <v>56</v>
      </c>
      <c r="CB50" s="156"/>
      <c r="CC50" s="165">
        <f>IF(CC52="Moldovan public",1+SUMPRODUCT(($W$52:$FC$52=CC52)*($W$48:$FC$48&gt;CC48)),"N/A")</f>
        <v>50</v>
      </c>
      <c r="CD50" s="156"/>
      <c r="CE50" s="165">
        <f>IF(CE52="Moldovan public",1+SUMPRODUCT(($W$52:$FC$52=CE52)*($W$48:$FC$48&gt;CE48)),"N/A")</f>
        <v>1</v>
      </c>
      <c r="CF50" s="156"/>
      <c r="CG50" s="165">
        <f>IF(CG52="Moldovan public",1+SUMPRODUCT(($W$52:$FC$52=CG52)*($W$48:$FC$48&gt;CG48)),"N/A")</f>
        <v>60</v>
      </c>
      <c r="CH50" s="156"/>
      <c r="CI50" s="165">
        <f>IF(CI52="Moldovan public",1+SUMPRODUCT(($W$52:$FC$52=CI52)*($W$48:$FC$48&gt;CI48)),"N/A")</f>
        <v>31</v>
      </c>
      <c r="CJ50" s="156"/>
      <c r="CK50" s="165">
        <f>IF(CK52="Moldovan public",1+SUMPRODUCT(($W$52:$FC$52=CK52)*($W$48:$FC$48&gt;CK48)),"N/A")</f>
        <v>26</v>
      </c>
      <c r="CL50" s="156"/>
      <c r="CM50" s="165">
        <f>IF(CM52="Moldovan public",1+SUMPRODUCT(($W$52:$FC$52=CM52)*($W$48:$FC$48&gt;CM48)),"N/A")</f>
        <v>49</v>
      </c>
      <c r="CN50" s="156"/>
      <c r="CO50" s="165">
        <f>IF(CO52="Moldovan public",1+SUMPRODUCT(($W$52:$FC$52=CO52)*($W$48:$FC$48&gt;CO48)),"N/A")</f>
        <v>3</v>
      </c>
      <c r="CP50" s="156"/>
      <c r="CQ50" s="165">
        <f>IF(CQ52="Moldovan public",1+SUMPRODUCT(($W$52:$FC$52=CQ52)*($W$48:$FC$48&gt;CQ48)),"N/A")</f>
        <v>57</v>
      </c>
      <c r="CR50" s="156"/>
      <c r="CS50" s="165">
        <f>IF(CS52="Moldovan public",1+SUMPRODUCT(($W$52:$FC$52=CS52)*($W$48:$FC$48&gt;CS48)),"N/A")</f>
        <v>7</v>
      </c>
      <c r="CT50" s="156"/>
      <c r="CU50" s="165">
        <f>IF(CU52="Moldovan public",1+SUMPRODUCT(($W$52:$FC$52=CU52)*($W$48:$FC$48&gt;CU48)),"N/A")</f>
        <v>45</v>
      </c>
      <c r="CV50" s="156"/>
      <c r="CW50" s="165">
        <f>IF(CW52="Moldovan public",1+SUMPRODUCT(($W$52:$FC$52=CW52)*($W$48:$FC$48&gt;CW48)),"N/A")</f>
        <v>6</v>
      </c>
      <c r="CX50" s="156"/>
      <c r="CY50" s="165">
        <f>IF(CY52="Moldovan public",1+SUMPRODUCT(($W$52:$FC$52=CY52)*($W$48:$FC$48&gt;CY48)),"N/A")</f>
        <v>29</v>
      </c>
      <c r="CZ50" s="156"/>
      <c r="DA50" s="165">
        <f>IF(DA52="Moldovan public",1+SUMPRODUCT(($W$52:$FC$52=DA52)*($W$48:$FC$48&gt;DA48)),"N/A")</f>
        <v>46</v>
      </c>
      <c r="DB50" s="156"/>
      <c r="DC50" s="165">
        <f>IF(DC52="Moldovan public",1+SUMPRODUCT(($W$52:$FC$52=DC52)*($W$48:$FC$48&gt;DC48)),"N/A")</f>
        <v>28</v>
      </c>
      <c r="DD50" s="156"/>
      <c r="DE50" s="165">
        <f>IF(DE52="Moldovan public",1+SUMPRODUCT(($W$52:$FC$52=DE52)*($W$48:$FC$48&gt;DE48)),"N/A")</f>
        <v>30</v>
      </c>
      <c r="DF50" s="156"/>
      <c r="DG50" s="165">
        <f>IF(DG52="Moldovan public",1+SUMPRODUCT(($W$52:$FC$52=DG52)*($W$48:$FC$48&gt;DG48)),"N/A")</f>
        <v>66</v>
      </c>
      <c r="DH50" s="156"/>
      <c r="DI50" s="165">
        <f>IF(DI52="Moldovan public",1+SUMPRODUCT(($W$52:$FC$52=DI52)*($W$48:$FC$48&gt;DI48)),"N/A")</f>
        <v>41</v>
      </c>
      <c r="DJ50" s="156"/>
      <c r="DK50" s="165">
        <f>IF(DK52="Moldovan public",1+SUMPRODUCT(($W$52:$FC$52=DK52)*($W$48:$FC$48&gt;DK48)),"N/A")</f>
        <v>50</v>
      </c>
      <c r="DL50" s="156"/>
      <c r="DM50" s="165">
        <f>IF(DM52="Moldovan public",1+SUMPRODUCT(($W$52:$FC$52=DM52)*($W$48:$FC$48&gt;DM48)),"N/A")</f>
        <v>64</v>
      </c>
      <c r="DN50" s="156"/>
      <c r="DO50" s="165">
        <f>IF(DO52="Moldovan public",1+SUMPRODUCT(($W$52:$FC$52=DO52)*($W$48:$FC$48&gt;DO48)),"N/A")</f>
        <v>46</v>
      </c>
      <c r="DP50" s="156"/>
      <c r="DQ50" s="165">
        <f>IF(DQ52="Moldovan public",1+SUMPRODUCT(($W$52:$FC$52=DQ52)*($W$48:$FC$48&gt;DQ48)),"N/A")</f>
        <v>50</v>
      </c>
      <c r="DR50" s="156"/>
      <c r="DS50" s="165">
        <f>IF(DS52="Moldovan public",1+SUMPRODUCT(($W$52:$FC$52=DS52)*($W$48:$FC$48&gt;DS48)),"N/A")</f>
        <v>57</v>
      </c>
      <c r="DT50" s="156"/>
      <c r="DU50" s="165">
        <f>IF(DU52="Moldovan public",1+SUMPRODUCT(($W$52:$FC$52=DU52)*($W$48:$FC$48&gt;DU48)),"N/A")</f>
        <v>41</v>
      </c>
      <c r="DV50" s="156"/>
      <c r="DW50" s="165">
        <f>IF(DW52="Moldovan public",1+SUMPRODUCT(($W$52:$FC$52=DW52)*($W$48:$FC$48&gt;DW48)),"N/A")</f>
        <v>16</v>
      </c>
      <c r="DX50" s="156"/>
      <c r="DY50" s="165">
        <f>IF(DY52="Moldovan public",1+SUMPRODUCT(($W$52:$FC$52=DY52)*($W$48:$FC$48&gt;DY48)),"N/A")</f>
        <v>22</v>
      </c>
      <c r="DZ50" s="156"/>
      <c r="EA50" s="165">
        <f>IF(EA52="Moldovan public",1+SUMPRODUCT(($W$52:$FC$52=EA52)*($W$48:$FC$48&gt;EA48)),"N/A")</f>
        <v>31</v>
      </c>
      <c r="EB50" s="156"/>
      <c r="EC50" s="165">
        <f>IF(EC52="Moldovan public",1+SUMPRODUCT(($W$52:$FC$52=EC52)*($W$48:$FC$48&gt;EC48)),"N/A")</f>
        <v>61</v>
      </c>
      <c r="ED50" s="156"/>
      <c r="EE50" s="165">
        <f>IF(EE52="Moldovan public",1+SUMPRODUCT(($W$52:$FC$52=EE52)*($W$48:$FC$48&gt;EE48)),"N/A")</f>
        <v>12</v>
      </c>
      <c r="EF50" s="156"/>
      <c r="EG50" s="165">
        <f>IF(EG52="Moldovan public",1+SUMPRODUCT(($W$52:$FC$52=EG52)*($W$48:$FC$48&gt;EG48)),"N/A")</f>
        <v>16</v>
      </c>
      <c r="EH50" s="156"/>
      <c r="EI50" s="165">
        <f>IF(EI52="Moldovan public",1+SUMPRODUCT(($W$52:$FC$52=EI52)*($W$48:$FC$48&gt;EI48)),"N/A")</f>
        <v>15</v>
      </c>
      <c r="EJ50" s="156"/>
      <c r="EK50" s="165">
        <f>IF(EK52="Moldovan public",1+SUMPRODUCT(($W$52:$FC$52=EK52)*($W$48:$FC$48&gt;EK48)),"N/A")</f>
        <v>25</v>
      </c>
      <c r="EL50" s="156"/>
      <c r="EM50" s="165">
        <f>IF(EM52="Moldovan public",1+SUMPRODUCT(($W$52:$FC$52=EM52)*($W$48:$FC$48&gt;EM48)),"N/A")</f>
        <v>38</v>
      </c>
      <c r="EN50" s="156"/>
      <c r="EO50" s="165">
        <f>IF(EO52="Moldovan public",1+SUMPRODUCT(($W$52:$FC$52=EO52)*($W$48:$FC$48&gt;EO48)),"N/A")</f>
        <v>38</v>
      </c>
      <c r="EP50" s="156"/>
      <c r="EQ50" s="165">
        <f>IF(EQ52="Moldovan public",1+SUMPRODUCT(($W$52:$FC$52=EQ52)*($W$48:$FC$48&gt;EQ48)),"N/A")</f>
        <v>23</v>
      </c>
      <c r="ER50" s="156"/>
      <c r="ES50" s="165">
        <f>IF(ES52="Moldovan public",1+SUMPRODUCT(($W$52:$FC$52=ES52)*($W$48:$FC$48&gt;ES48)),"N/A")</f>
        <v>33</v>
      </c>
      <c r="ET50" s="156"/>
      <c r="EU50" s="165">
        <f>IF(EU52="Moldovan public",1+SUMPRODUCT(($W$52:$FC$52=EU52)*($W$48:$FC$48&gt;EU48)),"N/A")</f>
        <v>20</v>
      </c>
      <c r="EV50" s="156"/>
      <c r="EW50" s="165">
        <f>IF(EW52="Moldovan public",1+SUMPRODUCT(($W$52:$FC$52=EW52)*($W$48:$FC$48&gt;EW48)),"N/A")</f>
        <v>19</v>
      </c>
      <c r="EX50" s="156"/>
      <c r="EY50" s="165">
        <f>IF(EY52="Moldovan public",1+SUMPRODUCT(($W$52:$FC$52=EY52)*($W$48:$FC$48&gt;EY48)),"N/A")</f>
        <v>18</v>
      </c>
      <c r="EZ50" s="156"/>
      <c r="FA50" s="156"/>
      <c r="FB50" s="165"/>
      <c r="FC50" s="156"/>
      <c r="FD50" s="165"/>
      <c r="FE50" s="156"/>
      <c r="FF50" s="165"/>
      <c r="FG50" s="156"/>
    </row>
    <row r="51" spans="2:163" ht="15" customHeight="1" x14ac:dyDescent="0.3">
      <c r="B51" s="153" t="s">
        <v>310</v>
      </c>
      <c r="C51" s="182"/>
      <c r="U51" s="153" t="s">
        <v>310</v>
      </c>
      <c r="V51" s="153"/>
      <c r="W51" s="165" t="s">
        <v>311</v>
      </c>
      <c r="X51" s="156"/>
      <c r="Y51" s="165" t="s">
        <v>311</v>
      </c>
      <c r="Z51" s="156"/>
      <c r="AA51" s="165" t="s">
        <v>311</v>
      </c>
      <c r="AB51" s="156"/>
      <c r="AC51" s="165" t="s">
        <v>311</v>
      </c>
      <c r="AD51" s="156"/>
      <c r="AE51" s="165" t="s">
        <v>311</v>
      </c>
      <c r="AF51" s="156"/>
      <c r="AG51" s="165" t="s">
        <v>311</v>
      </c>
      <c r="AH51" s="156"/>
      <c r="AI51" s="165" t="s">
        <v>311</v>
      </c>
      <c r="AJ51" s="156"/>
      <c r="AK51" s="165" t="s">
        <v>311</v>
      </c>
      <c r="AL51" s="156"/>
      <c r="AM51" s="165" t="s">
        <v>311</v>
      </c>
      <c r="AN51" s="156"/>
      <c r="AO51" s="165" t="s">
        <v>311</v>
      </c>
      <c r="AP51" s="156"/>
      <c r="AQ51" s="165" t="s">
        <v>311</v>
      </c>
      <c r="AR51" s="156"/>
      <c r="AS51" s="165" t="s">
        <v>311</v>
      </c>
      <c r="AT51" s="156"/>
      <c r="AU51" s="165" t="s">
        <v>311</v>
      </c>
      <c r="AV51" s="156"/>
      <c r="AW51" s="165" t="s">
        <v>311</v>
      </c>
      <c r="AX51" s="156"/>
      <c r="AY51" s="165" t="s">
        <v>311</v>
      </c>
      <c r="AZ51" s="156"/>
      <c r="BA51" s="165" t="s">
        <v>311</v>
      </c>
      <c r="BB51" s="156"/>
      <c r="BC51" s="165" t="s">
        <v>311</v>
      </c>
      <c r="BD51" s="156"/>
      <c r="BE51" s="165" t="s">
        <v>311</v>
      </c>
      <c r="BF51" s="156"/>
      <c r="BG51" s="165" t="s">
        <v>311</v>
      </c>
      <c r="BH51" s="156"/>
      <c r="BI51" s="165" t="s">
        <v>311</v>
      </c>
      <c r="BJ51" s="156"/>
      <c r="BK51" s="165" t="s">
        <v>311</v>
      </c>
      <c r="BL51" s="156"/>
      <c r="BM51" s="165" t="s">
        <v>311</v>
      </c>
      <c r="BN51" s="156"/>
      <c r="BO51" s="165" t="s">
        <v>311</v>
      </c>
      <c r="BP51" s="156"/>
      <c r="BQ51" s="165" t="s">
        <v>311</v>
      </c>
      <c r="BR51" s="156"/>
      <c r="BS51" s="165" t="s">
        <v>311</v>
      </c>
      <c r="BT51" s="156"/>
      <c r="BU51" s="165" t="s">
        <v>311</v>
      </c>
      <c r="BV51" s="156"/>
      <c r="BW51" s="165" t="s">
        <v>311</v>
      </c>
      <c r="BX51" s="156"/>
      <c r="BY51" s="165" t="s">
        <v>311</v>
      </c>
      <c r="BZ51" s="156"/>
      <c r="CA51" s="165" t="s">
        <v>311</v>
      </c>
      <c r="CB51" s="156"/>
      <c r="CC51" s="165" t="s">
        <v>311</v>
      </c>
      <c r="CD51" s="156"/>
      <c r="CE51" s="165" t="s">
        <v>311</v>
      </c>
      <c r="CF51" s="156"/>
      <c r="CG51" s="165" t="s">
        <v>311</v>
      </c>
      <c r="CH51" s="156"/>
      <c r="CI51" s="165" t="s">
        <v>311</v>
      </c>
      <c r="CJ51" s="156"/>
      <c r="CK51" s="165" t="s">
        <v>311</v>
      </c>
      <c r="CL51" s="156"/>
      <c r="CM51" s="165" t="s">
        <v>311</v>
      </c>
      <c r="CN51" s="156"/>
      <c r="CO51" s="165" t="s">
        <v>311</v>
      </c>
      <c r="CP51" s="156"/>
      <c r="CQ51" s="165" t="s">
        <v>311</v>
      </c>
      <c r="CR51" s="156"/>
      <c r="CS51" s="165" t="s">
        <v>311</v>
      </c>
      <c r="CT51" s="156"/>
      <c r="CU51" s="165" t="s">
        <v>311</v>
      </c>
      <c r="CV51" s="156"/>
      <c r="CW51" s="165" t="s">
        <v>311</v>
      </c>
      <c r="CX51" s="156"/>
      <c r="CY51" s="165" t="s">
        <v>311</v>
      </c>
      <c r="CZ51" s="156"/>
      <c r="DA51" s="165" t="s">
        <v>311</v>
      </c>
      <c r="DB51" s="156"/>
      <c r="DC51" s="165" t="s">
        <v>311</v>
      </c>
      <c r="DD51" s="156"/>
      <c r="DE51" s="165" t="s">
        <v>311</v>
      </c>
      <c r="DF51" s="156"/>
      <c r="DG51" s="165" t="s">
        <v>311</v>
      </c>
      <c r="DH51" s="156"/>
      <c r="DI51" s="165" t="s">
        <v>311</v>
      </c>
      <c r="DJ51" s="156"/>
      <c r="DK51" s="165" t="s">
        <v>311</v>
      </c>
      <c r="DL51" s="156"/>
      <c r="DM51" s="165" t="s">
        <v>311</v>
      </c>
      <c r="DN51" s="156"/>
      <c r="DO51" s="165" t="s">
        <v>311</v>
      </c>
      <c r="DP51" s="156"/>
      <c r="DQ51" s="165" t="s">
        <v>311</v>
      </c>
      <c r="DR51" s="156"/>
      <c r="DS51" s="165" t="s">
        <v>311</v>
      </c>
      <c r="DT51" s="156"/>
      <c r="DU51" s="165" t="s">
        <v>311</v>
      </c>
      <c r="DV51" s="156"/>
      <c r="DW51" s="165" t="s">
        <v>311</v>
      </c>
      <c r="DX51" s="156"/>
      <c r="DY51" s="165" t="s">
        <v>311</v>
      </c>
      <c r="DZ51" s="156"/>
      <c r="EA51" s="165" t="s">
        <v>311</v>
      </c>
      <c r="EB51" s="156"/>
      <c r="EC51" s="165" t="s">
        <v>311</v>
      </c>
      <c r="ED51" s="156"/>
      <c r="EE51" s="165" t="s">
        <v>311</v>
      </c>
      <c r="EF51" s="156"/>
      <c r="EG51" s="165" t="s">
        <v>311</v>
      </c>
      <c r="EH51" s="156"/>
      <c r="EI51" s="165" t="s">
        <v>311</v>
      </c>
      <c r="EJ51" s="156"/>
      <c r="EK51" s="165" t="s">
        <v>311</v>
      </c>
      <c r="EL51" s="156"/>
      <c r="EM51" s="165" t="s">
        <v>339</v>
      </c>
      <c r="EN51" s="156"/>
      <c r="EO51" s="165" t="s">
        <v>339</v>
      </c>
      <c r="EP51" s="156"/>
      <c r="EQ51" s="165" t="s">
        <v>339</v>
      </c>
      <c r="ER51" s="156"/>
      <c r="ES51" s="165" t="s">
        <v>339</v>
      </c>
      <c r="ET51" s="156"/>
      <c r="EU51" s="165" t="s">
        <v>339</v>
      </c>
      <c r="EV51" s="156"/>
      <c r="EW51" s="165" t="s">
        <v>339</v>
      </c>
      <c r="EX51" s="156"/>
      <c r="EY51" s="165" t="s">
        <v>339</v>
      </c>
      <c r="EZ51" s="156"/>
      <c r="FA51" s="156"/>
      <c r="FB51" s="165"/>
      <c r="FC51" s="156"/>
      <c r="FD51" s="165"/>
      <c r="FE51" s="156"/>
      <c r="FF51" s="165"/>
      <c r="FG51" s="156"/>
    </row>
    <row r="52" spans="2:163" ht="15" customHeight="1" x14ac:dyDescent="0.3">
      <c r="B52" s="153" t="s">
        <v>318</v>
      </c>
      <c r="C52" s="182"/>
      <c r="U52" s="153" t="s">
        <v>318</v>
      </c>
      <c r="V52" s="153"/>
      <c r="W52" s="165" t="str">
        <f>IF(OR(W51="SOE",W51="MOE"),"Moldovan Public","Other")</f>
        <v>Moldovan Public</v>
      </c>
      <c r="X52" s="156"/>
      <c r="Y52" s="165" t="str">
        <f>IF(OR(Y51="SOE",Y51="MOE"),"Moldovan Public","Other")</f>
        <v>Moldovan Public</v>
      </c>
      <c r="Z52" s="156"/>
      <c r="AA52" s="165" t="str">
        <f>IF(OR(AA51="SOE",AA51="MOE"),"Moldovan Public","Other")</f>
        <v>Moldovan Public</v>
      </c>
      <c r="AB52" s="156"/>
      <c r="AC52" s="165" t="str">
        <f>IF(OR(AC51="SOE",AC51="MOE"),"Moldovan Public","Other")</f>
        <v>Moldovan Public</v>
      </c>
      <c r="AD52" s="156"/>
      <c r="AE52" s="165" t="str">
        <f>IF(OR(AE51="SOE",AE51="MOE"),"Moldovan Public","Other")</f>
        <v>Moldovan Public</v>
      </c>
      <c r="AF52" s="156"/>
      <c r="AG52" s="165" t="str">
        <f>IF(OR(AG51="SOE",AG51="MOE"),"Moldovan Public","Other")</f>
        <v>Moldovan Public</v>
      </c>
      <c r="AH52" s="156"/>
      <c r="AI52" s="165" t="str">
        <f>IF(OR(AI51="SOE",AI51="MOE"),"Moldovan Public","Other")</f>
        <v>Moldovan Public</v>
      </c>
      <c r="AJ52" s="156"/>
      <c r="AK52" s="165" t="str">
        <f>IF(OR(AK51="SOE",AK51="MOE"),"Moldovan Public","Other")</f>
        <v>Moldovan Public</v>
      </c>
      <c r="AL52" s="156"/>
      <c r="AM52" s="165" t="str">
        <f>IF(OR(AM51="SOE",AM51="MOE"),"Moldovan Public","Other")</f>
        <v>Moldovan Public</v>
      </c>
      <c r="AN52" s="156"/>
      <c r="AO52" s="165" t="str">
        <f>IF(OR(AO51="SOE",AO51="MOE"),"Moldovan Public","Other")</f>
        <v>Moldovan Public</v>
      </c>
      <c r="AP52" s="156"/>
      <c r="AQ52" s="165" t="str">
        <f>IF(OR(AQ51="SOE",AQ51="MOE"),"Moldovan Public","Other")</f>
        <v>Moldovan Public</v>
      </c>
      <c r="AR52" s="156"/>
      <c r="AS52" s="165" t="str">
        <f>IF(OR(AS51="SOE",AS51="MOE"),"Moldovan Public","Other")</f>
        <v>Moldovan Public</v>
      </c>
      <c r="AT52" s="156"/>
      <c r="AU52" s="165" t="str">
        <f>IF(OR(AU51="SOE",AU51="MOE"),"Moldovan Public","Other")</f>
        <v>Moldovan Public</v>
      </c>
      <c r="AV52" s="156"/>
      <c r="AW52" s="165" t="str">
        <f>IF(OR(AW51="SOE",AW51="MOE"),"Moldovan Public","Other")</f>
        <v>Moldovan Public</v>
      </c>
      <c r="AX52" s="156"/>
      <c r="AY52" s="165" t="str">
        <f>IF(OR(AY51="SOE",AY51="MOE"),"Moldovan Public","Other")</f>
        <v>Moldovan Public</v>
      </c>
      <c r="AZ52" s="156"/>
      <c r="BA52" s="165" t="str">
        <f>IF(OR(BA51="SOE",BA51="MOE"),"Moldovan Public","Other")</f>
        <v>Moldovan Public</v>
      </c>
      <c r="BB52" s="156"/>
      <c r="BC52" s="165" t="str">
        <f>IF(OR(BC51="SOE",BC51="MOE"),"Moldovan Public","Other")</f>
        <v>Moldovan Public</v>
      </c>
      <c r="BD52" s="156"/>
      <c r="BE52" s="165" t="str">
        <f>IF(OR(BE51="SOE",BE51="MOE"),"Moldovan Public","Other")</f>
        <v>Moldovan Public</v>
      </c>
      <c r="BF52" s="156"/>
      <c r="BG52" s="165" t="str">
        <f>IF(OR(BG51="SOE",BG51="MOE"),"Moldovan Public","Other")</f>
        <v>Moldovan Public</v>
      </c>
      <c r="BH52" s="156"/>
      <c r="BI52" s="165" t="str">
        <f>IF(OR(BI51="SOE",BI51="MOE"),"Moldovan Public","Other")</f>
        <v>Moldovan Public</v>
      </c>
      <c r="BJ52" s="156"/>
      <c r="BK52" s="165" t="str">
        <f>IF(OR(BK51="SOE",BK51="MOE"),"Moldovan Public","Other")</f>
        <v>Moldovan Public</v>
      </c>
      <c r="BL52" s="156"/>
      <c r="BM52" s="165" t="str">
        <f>IF(OR(BM51="SOE",BM51="MOE"),"Moldovan Public","Other")</f>
        <v>Moldovan Public</v>
      </c>
      <c r="BN52" s="156"/>
      <c r="BO52" s="165" t="str">
        <f>IF(OR(BO51="SOE",BO51="MOE"),"Moldovan Public","Other")</f>
        <v>Moldovan Public</v>
      </c>
      <c r="BP52" s="156"/>
      <c r="BQ52" s="165" t="str">
        <f>IF(OR(BQ51="SOE",BQ51="MOE"),"Moldovan Public","Other")</f>
        <v>Moldovan Public</v>
      </c>
      <c r="BR52" s="156"/>
      <c r="BS52" s="165" t="str">
        <f>IF(OR(BS51="SOE",BS51="MOE"),"Moldovan Public","Other")</f>
        <v>Moldovan Public</v>
      </c>
      <c r="BT52" s="156"/>
      <c r="BU52" s="165" t="str">
        <f>IF(OR(BU51="SOE",BU51="MOE"),"Moldovan Public","Other")</f>
        <v>Moldovan Public</v>
      </c>
      <c r="BV52" s="156"/>
      <c r="BW52" s="165" t="str">
        <f>IF(OR(BW51="SOE",BW51="MOE"),"Moldovan Public","Other")</f>
        <v>Moldovan Public</v>
      </c>
      <c r="BX52" s="156"/>
      <c r="BY52" s="165" t="str">
        <f>IF(OR(BY51="SOE",BY51="MOE"),"Moldovan Public","Other")</f>
        <v>Moldovan Public</v>
      </c>
      <c r="BZ52" s="156"/>
      <c r="CA52" s="165" t="str">
        <f>IF(OR(CA51="SOE",CA51="MOE"),"Moldovan Public","Other")</f>
        <v>Moldovan Public</v>
      </c>
      <c r="CB52" s="156"/>
      <c r="CC52" s="165" t="str">
        <f>IF(OR(CC51="SOE",CC51="MOE"),"Moldovan Public","Other")</f>
        <v>Moldovan Public</v>
      </c>
      <c r="CD52" s="156"/>
      <c r="CE52" s="165" t="str">
        <f>IF(OR(CE51="SOE",CE51="MOE"),"Moldovan Public","Other")</f>
        <v>Moldovan Public</v>
      </c>
      <c r="CF52" s="156"/>
      <c r="CG52" s="165" t="str">
        <f>IF(OR(CG51="SOE",CG51="MOE"),"Moldovan Public","Other")</f>
        <v>Moldovan Public</v>
      </c>
      <c r="CH52" s="156"/>
      <c r="CI52" s="165" t="str">
        <f>IF(OR(CI51="SOE",CI51="MOE"),"Moldovan Public","Other")</f>
        <v>Moldovan Public</v>
      </c>
      <c r="CJ52" s="156"/>
      <c r="CK52" s="165" t="str">
        <f>IF(OR(CK51="SOE",CK51="MOE"),"Moldovan Public","Other")</f>
        <v>Moldovan Public</v>
      </c>
      <c r="CL52" s="156"/>
      <c r="CM52" s="165" t="str">
        <f>IF(OR(CM51="SOE",CM51="MOE"),"Moldovan Public","Other")</f>
        <v>Moldovan Public</v>
      </c>
      <c r="CN52" s="156"/>
      <c r="CO52" s="165" t="str">
        <f>IF(OR(CO51="SOE",CO51="MOE"),"Moldovan Public","Other")</f>
        <v>Moldovan Public</v>
      </c>
      <c r="CP52" s="156"/>
      <c r="CQ52" s="165" t="str">
        <f>IF(OR(CQ51="SOE",CQ51="MOE"),"Moldovan Public","Other")</f>
        <v>Moldovan Public</v>
      </c>
      <c r="CR52" s="156"/>
      <c r="CS52" s="165" t="str">
        <f>IF(OR(CS51="SOE",CS51="MOE"),"Moldovan Public","Other")</f>
        <v>Moldovan Public</v>
      </c>
      <c r="CT52" s="156"/>
      <c r="CU52" s="165" t="str">
        <f>IF(OR(CU51="SOE",CU51="MOE"),"Moldovan Public","Other")</f>
        <v>Moldovan Public</v>
      </c>
      <c r="CV52" s="156"/>
      <c r="CW52" s="165" t="str">
        <f>IF(OR(CW51="SOE",CW51="MOE"),"Moldovan Public","Other")</f>
        <v>Moldovan Public</v>
      </c>
      <c r="CX52" s="156"/>
      <c r="CY52" s="165" t="str">
        <f>IF(OR(CY51="SOE",CY51="MOE"),"Moldovan Public","Other")</f>
        <v>Moldovan Public</v>
      </c>
      <c r="CZ52" s="156"/>
      <c r="DA52" s="165" t="str">
        <f>IF(OR(DA51="SOE",DA51="MOE"),"Moldovan Public","Other")</f>
        <v>Moldovan Public</v>
      </c>
      <c r="DB52" s="156"/>
      <c r="DC52" s="165" t="str">
        <f>IF(OR(DC51="SOE",DC51="MOE"),"Moldovan Public","Other")</f>
        <v>Moldovan Public</v>
      </c>
      <c r="DD52" s="156"/>
      <c r="DE52" s="165" t="str">
        <f>IF(OR(DE51="SOE",DE51="MOE"),"Moldovan Public","Other")</f>
        <v>Moldovan Public</v>
      </c>
      <c r="DF52" s="156"/>
      <c r="DG52" s="165" t="str">
        <f>IF(OR(DG51="SOE",DG51="MOE"),"Moldovan Public","Other")</f>
        <v>Moldovan Public</v>
      </c>
      <c r="DH52" s="156"/>
      <c r="DI52" s="165" t="str">
        <f>IF(OR(DI51="SOE",DI51="MOE"),"Moldovan Public","Other")</f>
        <v>Moldovan Public</v>
      </c>
      <c r="DJ52" s="156"/>
      <c r="DK52" s="165" t="str">
        <f>IF(OR(DK51="SOE",DK51="MOE"),"Moldovan Public","Other")</f>
        <v>Moldovan Public</v>
      </c>
      <c r="DL52" s="156"/>
      <c r="DM52" s="165" t="str">
        <f>IF(OR(DM51="SOE",DM51="MOE"),"Moldovan Public","Other")</f>
        <v>Moldovan Public</v>
      </c>
      <c r="DN52" s="156"/>
      <c r="DO52" s="165" t="str">
        <f>IF(OR(DO51="SOE",DO51="MOE"),"Moldovan Public","Other")</f>
        <v>Moldovan Public</v>
      </c>
      <c r="DP52" s="156"/>
      <c r="DQ52" s="165" t="str">
        <f>IF(OR(DQ51="SOE",DQ51="MOE"),"Moldovan Public","Other")</f>
        <v>Moldovan Public</v>
      </c>
      <c r="DR52" s="156"/>
      <c r="DS52" s="165" t="str">
        <f>IF(OR(DS51="SOE",DS51="MOE"),"Moldovan Public","Other")</f>
        <v>Moldovan Public</v>
      </c>
      <c r="DT52" s="156"/>
      <c r="DU52" s="165" t="str">
        <f>IF(OR(DU51="SOE",DU51="MOE"),"Moldovan Public","Other")</f>
        <v>Moldovan Public</v>
      </c>
      <c r="DV52" s="156"/>
      <c r="DW52" s="165" t="str">
        <f>IF(OR(DW51="SOE",DW51="MOE"),"Moldovan Public","Other")</f>
        <v>Moldovan Public</v>
      </c>
      <c r="DX52" s="156"/>
      <c r="DY52" s="165" t="str">
        <f>IF(OR(DY51="SOE",DY51="MOE"),"Moldovan Public","Other")</f>
        <v>Moldovan Public</v>
      </c>
      <c r="DZ52" s="156"/>
      <c r="EA52" s="165" t="str">
        <f>IF(OR(EA51="SOE",EA51="MOE"),"Moldovan Public","Other")</f>
        <v>Moldovan Public</v>
      </c>
      <c r="EB52" s="156"/>
      <c r="EC52" s="165" t="str">
        <f>IF(OR(EC51="SOE",EC51="MOE"),"Moldovan Public","Other")</f>
        <v>Moldovan Public</v>
      </c>
      <c r="ED52" s="156"/>
      <c r="EE52" s="165" t="str">
        <f>IF(OR(EE51="SOE",EE51="MOE"),"Moldovan Public","Other")</f>
        <v>Moldovan Public</v>
      </c>
      <c r="EF52" s="156"/>
      <c r="EG52" s="165" t="str">
        <f>IF(OR(EG51="SOE",EG51="MOE"),"Moldovan Public","Other")</f>
        <v>Moldovan Public</v>
      </c>
      <c r="EH52" s="156"/>
      <c r="EI52" s="165" t="str">
        <f>IF(OR(EI51="SOE",EI51="MOE"),"Moldovan Public","Other")</f>
        <v>Moldovan Public</v>
      </c>
      <c r="EJ52" s="156"/>
      <c r="EK52" s="165" t="str">
        <f>IF(OR(EK51="SOE",EK51="MOE"),"Moldovan Public","Other")</f>
        <v>Moldovan Public</v>
      </c>
      <c r="EL52" s="156"/>
      <c r="EM52" s="165" t="str">
        <f>IF(OR(EM51="SOE",EM51="MOE"),"Moldovan Public","Other")</f>
        <v>Moldovan Public</v>
      </c>
      <c r="EN52" s="156"/>
      <c r="EO52" s="165" t="str">
        <f>IF(OR(EO51="SOE",EO51="MOE"),"Moldovan Public","Other")</f>
        <v>Moldovan Public</v>
      </c>
      <c r="EP52" s="156"/>
      <c r="EQ52" s="165" t="str">
        <f>IF(OR(EQ51="SOE",EQ51="MOE"),"Moldovan Public","Other")</f>
        <v>Moldovan Public</v>
      </c>
      <c r="ER52" s="156"/>
      <c r="ES52" s="165" t="str">
        <f>IF(OR(ES51="SOE",ES51="MOE"),"Moldovan Public","Other")</f>
        <v>Moldovan Public</v>
      </c>
      <c r="ET52" s="156"/>
      <c r="EU52" s="165" t="str">
        <f>IF(OR(EU51="SOE",EU51="MOE"),"Moldovan Public","Other")</f>
        <v>Moldovan Public</v>
      </c>
      <c r="EV52" s="156"/>
      <c r="EW52" s="165" t="str">
        <f>IF(OR(EW51="SOE",EW51="MOE"),"Moldovan Public","Other")</f>
        <v>Moldovan Public</v>
      </c>
      <c r="EX52" s="156"/>
      <c r="EY52" s="165" t="str">
        <f>IF(OR(EY51="SOE",EY51="MOE"),"Moldovan Public","Other")</f>
        <v>Moldovan Public</v>
      </c>
      <c r="EZ52" s="156"/>
      <c r="FA52" s="156"/>
      <c r="FB52" s="165"/>
      <c r="FC52" s="156"/>
      <c r="FD52" s="165"/>
      <c r="FE52" s="156"/>
      <c r="FF52" s="165"/>
      <c r="FG52" s="156"/>
    </row>
    <row r="53" spans="2:163" ht="15" customHeight="1" x14ac:dyDescent="0.3">
      <c r="B53" s="153" t="s">
        <v>307</v>
      </c>
      <c r="C53" s="182"/>
      <c r="U53" s="153" t="s">
        <v>307</v>
      </c>
      <c r="V53" s="153"/>
      <c r="W53" s="166">
        <v>100000000</v>
      </c>
      <c r="X53" s="156"/>
      <c r="Y53" s="166">
        <v>100000000</v>
      </c>
      <c r="Z53" s="156"/>
      <c r="AA53" s="166">
        <v>100000000</v>
      </c>
      <c r="AB53" s="156"/>
      <c r="AC53" s="166">
        <v>100000000</v>
      </c>
      <c r="AD53" s="156"/>
      <c r="AE53" s="166">
        <v>100000000</v>
      </c>
      <c r="AF53" s="156"/>
      <c r="AG53" s="166">
        <v>100000000</v>
      </c>
      <c r="AH53" s="156"/>
      <c r="AI53" s="166">
        <v>100000000</v>
      </c>
      <c r="AJ53" s="156"/>
      <c r="AK53" s="166">
        <v>100000000</v>
      </c>
      <c r="AL53" s="156"/>
      <c r="AM53" s="166">
        <v>100000000</v>
      </c>
      <c r="AN53" s="156"/>
      <c r="AO53" s="166">
        <v>100000000</v>
      </c>
      <c r="AP53" s="156"/>
      <c r="AQ53" s="166">
        <v>100000000</v>
      </c>
      <c r="AR53" s="156"/>
      <c r="AS53" s="166">
        <v>100000000</v>
      </c>
      <c r="AT53" s="156"/>
      <c r="AU53" s="166">
        <v>100000000</v>
      </c>
      <c r="AV53" s="156"/>
      <c r="AW53" s="166">
        <v>100000000</v>
      </c>
      <c r="AX53" s="156"/>
      <c r="AY53" s="166">
        <v>100000000</v>
      </c>
      <c r="AZ53" s="156"/>
      <c r="BA53" s="166">
        <v>100000000</v>
      </c>
      <c r="BB53" s="156"/>
      <c r="BC53" s="166">
        <v>100000000</v>
      </c>
      <c r="BD53" s="156"/>
      <c r="BE53" s="166">
        <v>100000000</v>
      </c>
      <c r="BF53" s="156"/>
      <c r="BG53" s="166">
        <v>100000000</v>
      </c>
      <c r="BH53" s="156"/>
      <c r="BI53" s="166">
        <v>100000000</v>
      </c>
      <c r="BJ53" s="156"/>
      <c r="BK53" s="166">
        <v>100000000</v>
      </c>
      <c r="BL53" s="156"/>
      <c r="BM53" s="166">
        <v>100000000</v>
      </c>
      <c r="BN53" s="156"/>
      <c r="BO53" s="166">
        <v>100000000</v>
      </c>
      <c r="BP53" s="156"/>
      <c r="BQ53" s="166">
        <v>100000000</v>
      </c>
      <c r="BR53" s="156"/>
      <c r="BS53" s="166">
        <v>100000000</v>
      </c>
      <c r="BT53" s="156"/>
      <c r="BU53" s="166">
        <v>100000000</v>
      </c>
      <c r="BV53" s="156"/>
      <c r="BW53" s="166">
        <v>100000000</v>
      </c>
      <c r="BX53" s="156"/>
      <c r="BY53" s="166">
        <v>100000000</v>
      </c>
      <c r="BZ53" s="156"/>
      <c r="CA53" s="166">
        <v>100000000</v>
      </c>
      <c r="CB53" s="156"/>
      <c r="CC53" s="166">
        <v>100000000</v>
      </c>
      <c r="CD53" s="156"/>
      <c r="CE53" s="166">
        <v>100000000</v>
      </c>
      <c r="CF53" s="156"/>
      <c r="CG53" s="166">
        <v>100000000</v>
      </c>
      <c r="CH53" s="156"/>
      <c r="CI53" s="166">
        <v>100000000</v>
      </c>
      <c r="CJ53" s="156"/>
      <c r="CK53" s="166">
        <v>100000000</v>
      </c>
      <c r="CL53" s="156"/>
      <c r="CM53" s="166">
        <v>100000000</v>
      </c>
      <c r="CN53" s="156"/>
      <c r="CO53" s="166">
        <v>100000000</v>
      </c>
      <c r="CP53" s="156"/>
      <c r="CQ53" s="166">
        <v>100000000</v>
      </c>
      <c r="CR53" s="156"/>
      <c r="CS53" s="166">
        <v>100000000</v>
      </c>
      <c r="CT53" s="156"/>
      <c r="CU53" s="166">
        <v>100000000</v>
      </c>
      <c r="CV53" s="156"/>
      <c r="CW53" s="166">
        <v>100000000</v>
      </c>
      <c r="CX53" s="156"/>
      <c r="CY53" s="166">
        <v>100000000</v>
      </c>
      <c r="CZ53" s="156"/>
      <c r="DA53" s="166">
        <v>100000000</v>
      </c>
      <c r="DB53" s="156"/>
      <c r="DC53" s="166">
        <v>100000000</v>
      </c>
      <c r="DD53" s="156"/>
      <c r="DE53" s="166">
        <v>100000000</v>
      </c>
      <c r="DF53" s="156"/>
      <c r="DG53" s="166">
        <v>100000000</v>
      </c>
      <c r="DH53" s="156"/>
      <c r="DI53" s="166">
        <v>100000000</v>
      </c>
      <c r="DJ53" s="156"/>
      <c r="DK53" s="166">
        <v>100000000</v>
      </c>
      <c r="DL53" s="156"/>
      <c r="DM53" s="166">
        <v>100000000</v>
      </c>
      <c r="DN53" s="156"/>
      <c r="DO53" s="166">
        <v>100000000</v>
      </c>
      <c r="DP53" s="156"/>
      <c r="DQ53" s="166">
        <v>100000000</v>
      </c>
      <c r="DR53" s="156"/>
      <c r="DS53" s="166">
        <v>100000000</v>
      </c>
      <c r="DT53" s="156"/>
      <c r="DU53" s="166">
        <v>100000000</v>
      </c>
      <c r="DV53" s="156"/>
      <c r="DW53" s="166">
        <v>100000000</v>
      </c>
      <c r="DX53" s="156"/>
      <c r="DY53" s="166">
        <v>100000000</v>
      </c>
      <c r="DZ53" s="156"/>
      <c r="EA53" s="166">
        <v>100000000</v>
      </c>
      <c r="EB53" s="156"/>
      <c r="EC53" s="166">
        <v>100000000</v>
      </c>
      <c r="ED53" s="156"/>
      <c r="EE53" s="166">
        <v>100000000</v>
      </c>
      <c r="EF53" s="156"/>
      <c r="EG53" s="166">
        <v>100000000</v>
      </c>
      <c r="EH53" s="156"/>
      <c r="EI53" s="166">
        <v>100000000</v>
      </c>
      <c r="EJ53" s="156"/>
      <c r="EK53" s="166">
        <v>100000000</v>
      </c>
      <c r="EL53" s="156"/>
      <c r="EM53" s="166">
        <v>100000000</v>
      </c>
      <c r="EN53" s="156"/>
      <c r="EO53" s="166">
        <v>100000000</v>
      </c>
      <c r="EP53" s="156"/>
      <c r="EQ53" s="166">
        <v>100000000</v>
      </c>
      <c r="ER53" s="156"/>
      <c r="ES53" s="166">
        <v>100000000</v>
      </c>
      <c r="ET53" s="156"/>
      <c r="EU53" s="166">
        <v>100000000</v>
      </c>
      <c r="EV53" s="156"/>
      <c r="EW53" s="166">
        <v>100000000</v>
      </c>
      <c r="EX53" s="156"/>
      <c r="EY53" s="166">
        <v>100000000</v>
      </c>
      <c r="EZ53" s="156"/>
      <c r="FA53" s="156"/>
      <c r="FB53" s="166"/>
      <c r="FC53" s="156"/>
      <c r="FD53" s="166"/>
      <c r="FE53" s="156"/>
      <c r="FF53" s="166"/>
      <c r="FG53" s="156"/>
    </row>
    <row r="54" spans="2:163" ht="15" customHeight="1" x14ac:dyDescent="0.3">
      <c r="B54" s="153" t="s">
        <v>342</v>
      </c>
      <c r="C54" s="182"/>
      <c r="U54" s="153" t="s">
        <v>342</v>
      </c>
      <c r="V54" s="153"/>
      <c r="W54" s="165">
        <f>RANK(W53,$W$53:$FC$53)</f>
        <v>1</v>
      </c>
      <c r="X54" s="156"/>
      <c r="Y54" s="165">
        <f>RANK(Y53,$W$53:$FC$53)</f>
        <v>1</v>
      </c>
      <c r="Z54" s="156"/>
      <c r="AA54" s="165">
        <f>RANK(AA53,$W$53:$FC$53)</f>
        <v>1</v>
      </c>
      <c r="AB54" s="156"/>
      <c r="AC54" s="165">
        <f>RANK(AC53,$W$53:$FC$53)</f>
        <v>1</v>
      </c>
      <c r="AD54" s="156"/>
      <c r="AE54" s="165">
        <f>RANK(AE53,$W$53:$FC$53)</f>
        <v>1</v>
      </c>
      <c r="AF54" s="156"/>
      <c r="AG54" s="165">
        <f>RANK(AG53,$W$53:$FC$53)</f>
        <v>1</v>
      </c>
      <c r="AH54" s="156"/>
      <c r="AI54" s="165">
        <f>RANK(AI53,$W$53:$FC$53)</f>
        <v>1</v>
      </c>
      <c r="AJ54" s="156"/>
      <c r="AK54" s="165">
        <f>RANK(AK53,$W$53:$FC$53)</f>
        <v>1</v>
      </c>
      <c r="AL54" s="156"/>
      <c r="AM54" s="165">
        <f>RANK(AM53,$W$53:$FC$53)</f>
        <v>1</v>
      </c>
      <c r="AN54" s="156"/>
      <c r="AO54" s="165">
        <f>RANK(AO53,$W$53:$FC$53)</f>
        <v>1</v>
      </c>
      <c r="AP54" s="156"/>
      <c r="AQ54" s="165">
        <f>RANK(AQ53,$W$53:$FC$53)</f>
        <v>1</v>
      </c>
      <c r="AR54" s="156"/>
      <c r="AS54" s="165">
        <f>RANK(AS53,$W$53:$FC$53)</f>
        <v>1</v>
      </c>
      <c r="AT54" s="156"/>
      <c r="AU54" s="165">
        <f>RANK(AU53,$W$53:$FC$53)</f>
        <v>1</v>
      </c>
      <c r="AV54" s="156"/>
      <c r="AW54" s="165">
        <f>RANK(AW53,$W$53:$FC$53)</f>
        <v>1</v>
      </c>
      <c r="AX54" s="156"/>
      <c r="AY54" s="165">
        <f>RANK(AY53,$W$53:$FC$53)</f>
        <v>1</v>
      </c>
      <c r="AZ54" s="156"/>
      <c r="BA54" s="165">
        <f>RANK(BA53,$W$53:$FC$53)</f>
        <v>1</v>
      </c>
      <c r="BB54" s="156"/>
      <c r="BC54" s="165">
        <f>RANK(BC53,$W$53:$FC$53)</f>
        <v>1</v>
      </c>
      <c r="BD54" s="156"/>
      <c r="BE54" s="165">
        <f>RANK(BE53,$W$53:$FC$53)</f>
        <v>1</v>
      </c>
      <c r="BF54" s="156"/>
      <c r="BG54" s="165">
        <f>RANK(BG53,$W$53:$FC$53)</f>
        <v>1</v>
      </c>
      <c r="BH54" s="156"/>
      <c r="BI54" s="165">
        <f>RANK(BI53,$W$53:$FC$53)</f>
        <v>1</v>
      </c>
      <c r="BJ54" s="156"/>
      <c r="BK54" s="165">
        <f>RANK(BK53,$W$53:$FC$53)</f>
        <v>1</v>
      </c>
      <c r="BL54" s="156"/>
      <c r="BM54" s="165">
        <f>RANK(BM53,$W$53:$FC$53)</f>
        <v>1</v>
      </c>
      <c r="BN54" s="156"/>
      <c r="BO54" s="165">
        <f>RANK(BO53,$W$53:$FC$53)</f>
        <v>1</v>
      </c>
      <c r="BP54" s="156"/>
      <c r="BQ54" s="165">
        <f>RANK(BQ53,$W$53:$FC$53)</f>
        <v>1</v>
      </c>
      <c r="BR54" s="156"/>
      <c r="BS54" s="165">
        <f>RANK(BS53,$W$53:$FC$53)</f>
        <v>1</v>
      </c>
      <c r="BT54" s="156"/>
      <c r="BU54" s="165">
        <f>RANK(BU53,$W$53:$FC$53)</f>
        <v>1</v>
      </c>
      <c r="BV54" s="156"/>
      <c r="BW54" s="165">
        <f>RANK(BW53,$W$53:$FC$53)</f>
        <v>1</v>
      </c>
      <c r="BX54" s="156"/>
      <c r="BY54" s="165">
        <f>RANK(BY53,$W$53:$FC$53)</f>
        <v>1</v>
      </c>
      <c r="BZ54" s="156"/>
      <c r="CA54" s="165">
        <f>RANK(CA53,$W$53:$FC$53)</f>
        <v>1</v>
      </c>
      <c r="CB54" s="156"/>
      <c r="CC54" s="165">
        <f>RANK(CC53,$W$53:$FC$53)</f>
        <v>1</v>
      </c>
      <c r="CD54" s="156"/>
      <c r="CE54" s="165">
        <f>RANK(CE53,$W$53:$FC$53)</f>
        <v>1</v>
      </c>
      <c r="CF54" s="156"/>
      <c r="CG54" s="165">
        <f>RANK(CG53,$W$53:$FC$53)</f>
        <v>1</v>
      </c>
      <c r="CH54" s="156"/>
      <c r="CI54" s="165">
        <f>RANK(CI53,$W$53:$FC$53)</f>
        <v>1</v>
      </c>
      <c r="CJ54" s="156"/>
      <c r="CK54" s="165">
        <f>RANK(CK53,$W$53:$FC$53)</f>
        <v>1</v>
      </c>
      <c r="CL54" s="156"/>
      <c r="CM54" s="165">
        <f>RANK(CM53,$W$53:$FC$53)</f>
        <v>1</v>
      </c>
      <c r="CN54" s="156"/>
      <c r="CO54" s="165">
        <f>RANK(CO53,$W$53:$FC$53)</f>
        <v>1</v>
      </c>
      <c r="CP54" s="156"/>
      <c r="CQ54" s="165">
        <f>RANK(CQ53,$W$53:$FC$53)</f>
        <v>1</v>
      </c>
      <c r="CR54" s="156"/>
      <c r="CS54" s="165">
        <f>RANK(CS53,$W$53:$FC$53)</f>
        <v>1</v>
      </c>
      <c r="CT54" s="156"/>
      <c r="CU54" s="165">
        <f>RANK(CU53,$W$53:$FC$53)</f>
        <v>1</v>
      </c>
      <c r="CV54" s="156"/>
      <c r="CW54" s="165">
        <f>RANK(CW53,$W$53:$FC$53)</f>
        <v>1</v>
      </c>
      <c r="CX54" s="156"/>
      <c r="CY54" s="165">
        <f>RANK(CY53,$W$53:$FC$53)</f>
        <v>1</v>
      </c>
      <c r="CZ54" s="156"/>
      <c r="DA54" s="165">
        <f>RANK(DA53,$W$53:$FC$53)</f>
        <v>1</v>
      </c>
      <c r="DB54" s="156"/>
      <c r="DC54" s="165">
        <f>RANK(DC53,$W$53:$FC$53)</f>
        <v>1</v>
      </c>
      <c r="DD54" s="156"/>
      <c r="DE54" s="165">
        <f>RANK(DE53,$W$53:$FC$53)</f>
        <v>1</v>
      </c>
      <c r="DF54" s="156"/>
      <c r="DG54" s="165">
        <f>RANK(DG53,$W$53:$FC$53)</f>
        <v>1</v>
      </c>
      <c r="DH54" s="156"/>
      <c r="DI54" s="165">
        <f>RANK(DI53,$W$53:$FC$53)</f>
        <v>1</v>
      </c>
      <c r="DJ54" s="156"/>
      <c r="DK54" s="165">
        <f>RANK(DK53,$W$53:$FC$53)</f>
        <v>1</v>
      </c>
      <c r="DL54" s="156"/>
      <c r="DM54" s="165">
        <f>RANK(DM53,$W$53:$FC$53)</f>
        <v>1</v>
      </c>
      <c r="DN54" s="156"/>
      <c r="DO54" s="165">
        <f>RANK(DO53,$W$53:$FC$53)</f>
        <v>1</v>
      </c>
      <c r="DP54" s="156"/>
      <c r="DQ54" s="165">
        <f>RANK(DQ53,$W$53:$FC$53)</f>
        <v>1</v>
      </c>
      <c r="DR54" s="156"/>
      <c r="DS54" s="165">
        <f>RANK(DS53,$W$53:$FC$53)</f>
        <v>1</v>
      </c>
      <c r="DT54" s="156"/>
      <c r="DU54" s="165">
        <f>RANK(DU53,$W$53:$FC$53)</f>
        <v>1</v>
      </c>
      <c r="DV54" s="156"/>
      <c r="DW54" s="165">
        <f>RANK(DW53,$W$53:$FC$53)</f>
        <v>1</v>
      </c>
      <c r="DX54" s="156"/>
      <c r="DY54" s="165">
        <f>RANK(DY53,$W$53:$FC$53)</f>
        <v>1</v>
      </c>
      <c r="DZ54" s="156"/>
      <c r="EA54" s="165">
        <f>RANK(EA53,$W$53:$FC$53)</f>
        <v>1</v>
      </c>
      <c r="EB54" s="156"/>
      <c r="EC54" s="165">
        <f>RANK(EC53,$W$53:$FC$53)</f>
        <v>1</v>
      </c>
      <c r="ED54" s="156"/>
      <c r="EE54" s="165">
        <f>RANK(EE53,$W$53:$FC$53)</f>
        <v>1</v>
      </c>
      <c r="EF54" s="156"/>
      <c r="EG54" s="165">
        <f>RANK(EG53,$W$53:$FC$53)</f>
        <v>1</v>
      </c>
      <c r="EH54" s="156"/>
      <c r="EI54" s="165">
        <f>RANK(EI53,$W$53:$FC$53)</f>
        <v>1</v>
      </c>
      <c r="EJ54" s="156"/>
      <c r="EK54" s="165">
        <f>RANK(EK53,$W$53:$FC$53)</f>
        <v>1</v>
      </c>
      <c r="EL54" s="156"/>
      <c r="EM54" s="165">
        <f>RANK(EM53,$W$53:$FC$53)</f>
        <v>1</v>
      </c>
      <c r="EN54" s="156"/>
      <c r="EO54" s="165">
        <f>RANK(EO53,$W$53:$FC$53)</f>
        <v>1</v>
      </c>
      <c r="EP54" s="156"/>
      <c r="EQ54" s="165">
        <f>RANK(EQ53,$W$53:$FC$53)</f>
        <v>1</v>
      </c>
      <c r="ER54" s="156"/>
      <c r="ES54" s="165">
        <f>RANK(ES53,$W$53:$FC$53)</f>
        <v>1</v>
      </c>
      <c r="ET54" s="156"/>
      <c r="EU54" s="165">
        <f>RANK(EU53,$W$53:$FC$53)</f>
        <v>1</v>
      </c>
      <c r="EV54" s="156"/>
      <c r="EW54" s="165">
        <f>RANK(EW53,$W$53:$FC$53)</f>
        <v>1</v>
      </c>
      <c r="EX54" s="156"/>
      <c r="EY54" s="165">
        <f>RANK(EY53,$W$53:$FC$53)</f>
        <v>1</v>
      </c>
      <c r="EZ54" s="156"/>
      <c r="FA54" s="156"/>
      <c r="FB54" s="165"/>
      <c r="FC54" s="156"/>
      <c r="FD54" s="165"/>
      <c r="FE54" s="156"/>
      <c r="FF54" s="165"/>
      <c r="FG54" s="156"/>
    </row>
    <row r="55" spans="2:163" ht="15" customHeight="1" x14ac:dyDescent="0.3">
      <c r="B55" s="153" t="s">
        <v>343</v>
      </c>
      <c r="C55" s="182"/>
      <c r="U55" s="153" t="s">
        <v>343</v>
      </c>
      <c r="V55" s="153"/>
      <c r="W55" s="165" t="str">
        <f>IF(W$52&lt;&gt;"Moldovan Public","N/A",IF(W54&lt;Ranking_categories!$B$72/3,"The biggest",IF(W54&lt;Ranking_categories!$B$72/2,"The middle-sized","The smallest")))</f>
        <v>The biggest</v>
      </c>
      <c r="X55" s="156"/>
      <c r="Y55" s="165" t="str">
        <f>IF(Y$52&lt;&gt;"Moldovan Public","N/A",IF(Y54&lt;Ranking_categories!$B$72/3,"The biggest",IF(Y54&lt;Ranking_categories!$B$72/2,"The middle-sized","The smallest")))</f>
        <v>The biggest</v>
      </c>
      <c r="Z55" s="156"/>
      <c r="AA55" s="165" t="str">
        <f>IF(AA$52&lt;&gt;"Moldovan Public","N/A",IF(AA54&lt;Ranking_categories!$B$72/3,"The biggest",IF(AA54&lt;Ranking_categories!$B$72/2,"The middle-sized","The smallest")))</f>
        <v>The biggest</v>
      </c>
      <c r="AB55" s="156"/>
      <c r="AC55" s="165" t="str">
        <f>IF(AC$52&lt;&gt;"Moldovan Public","N/A",IF(AC54&lt;Ranking_categories!$B$72/3,"The biggest",IF(AC54&lt;Ranking_categories!$B$72/2,"The middle-sized","The smallest")))</f>
        <v>The biggest</v>
      </c>
      <c r="AD55" s="156"/>
      <c r="AE55" s="165" t="str">
        <f>IF(AE$52&lt;&gt;"Moldovan Public","N/A",IF(AE54&lt;Ranking_categories!$B$72/3,"The biggest",IF(AE54&lt;Ranking_categories!$B$72/2,"The middle-sized","The smallest")))</f>
        <v>The biggest</v>
      </c>
      <c r="AF55" s="156"/>
      <c r="AG55" s="165" t="str">
        <f>IF(AG$52&lt;&gt;"Moldovan Public","N/A",IF(AG54&lt;Ranking_categories!$B$72/3,"The biggest",IF(AG54&lt;Ranking_categories!$B$72/2,"The middle-sized","The smallest")))</f>
        <v>The biggest</v>
      </c>
      <c r="AH55" s="156"/>
      <c r="AI55" s="165" t="str">
        <f>IF(AI$52&lt;&gt;"Moldovan Public","N/A",IF(AI54&lt;Ranking_categories!$B$72/3,"The biggest",IF(AI54&lt;Ranking_categories!$B$72/2,"The middle-sized","The smallest")))</f>
        <v>The biggest</v>
      </c>
      <c r="AJ55" s="156"/>
      <c r="AK55" s="165" t="str">
        <f>IF(AK$52&lt;&gt;"Moldovan Public","N/A",IF(AK54&lt;Ranking_categories!$B$72/3,"The biggest",IF(AK54&lt;Ranking_categories!$B$72/2,"The middle-sized","The smallest")))</f>
        <v>The biggest</v>
      </c>
      <c r="AL55" s="156"/>
      <c r="AM55" s="165" t="str">
        <f>IF(AM$52&lt;&gt;"Moldovan Public","N/A",IF(AM54&lt;Ranking_categories!$B$72/3,"The biggest",IF(AM54&lt;Ranking_categories!$B$72/2,"The middle-sized","The smallest")))</f>
        <v>The biggest</v>
      </c>
      <c r="AN55" s="156"/>
      <c r="AO55" s="165" t="str">
        <f>IF(AO$52&lt;&gt;"Moldovan Public","N/A",IF(AO54&lt;Ranking_categories!$B$72/3,"The biggest",IF(AO54&lt;Ranking_categories!$B$72/2,"The middle-sized","The smallest")))</f>
        <v>The biggest</v>
      </c>
      <c r="AP55" s="156"/>
      <c r="AQ55" s="165" t="str">
        <f>IF(AQ$52&lt;&gt;"Moldovan Public","N/A",IF(AQ54&lt;Ranking_categories!$B$72/3,"The biggest",IF(AQ54&lt;Ranking_categories!$B$72/2,"The middle-sized","The smallest")))</f>
        <v>The biggest</v>
      </c>
      <c r="AR55" s="156"/>
      <c r="AS55" s="165" t="str">
        <f>IF(AS$52&lt;&gt;"Moldovan Public","N/A",IF(AS54&lt;Ranking_categories!$B$72/3,"The biggest",IF(AS54&lt;Ranking_categories!$B$72/2,"The middle-sized","The smallest")))</f>
        <v>The biggest</v>
      </c>
      <c r="AT55" s="156"/>
      <c r="AU55" s="165" t="str">
        <f>IF(AU$52&lt;&gt;"Moldovan Public","N/A",IF(AU54&lt;Ranking_categories!$B$72/3,"The biggest",IF(AU54&lt;Ranking_categories!$B$72/2,"The middle-sized","The smallest")))</f>
        <v>The biggest</v>
      </c>
      <c r="AV55" s="156"/>
      <c r="AW55" s="165" t="str">
        <f>IF(AW$52&lt;&gt;"Moldovan Public","N/A",IF(AW54&lt;Ranking_categories!$B$72/3,"The biggest",IF(AW54&lt;Ranking_categories!$B$72/2,"The middle-sized","The smallest")))</f>
        <v>The biggest</v>
      </c>
      <c r="AX55" s="156"/>
      <c r="AY55" s="165" t="str">
        <f>IF(AY$52&lt;&gt;"Moldovan Public","N/A",IF(AY54&lt;Ranking_categories!$B$72/3,"The biggest",IF(AY54&lt;Ranking_categories!$B$72/2,"The middle-sized","The smallest")))</f>
        <v>The biggest</v>
      </c>
      <c r="AZ55" s="156"/>
      <c r="BA55" s="165" t="str">
        <f>IF(BA$52&lt;&gt;"Moldovan Public","N/A",IF(BA54&lt;Ranking_categories!$B$72/3,"The biggest",IF(BA54&lt;Ranking_categories!$B$72/2,"The middle-sized","The smallest")))</f>
        <v>The biggest</v>
      </c>
      <c r="BB55" s="156"/>
      <c r="BC55" s="165" t="str">
        <f>IF(BC$52&lt;&gt;"Moldovan Public","N/A",IF(BC54&lt;Ranking_categories!$B$72/3,"The biggest",IF(BC54&lt;Ranking_categories!$B$72/2,"The middle-sized","The smallest")))</f>
        <v>The biggest</v>
      </c>
      <c r="BD55" s="156"/>
      <c r="BE55" s="165" t="str">
        <f>IF(BE$52&lt;&gt;"Moldovan Public","N/A",IF(BE54&lt;Ranking_categories!$B$72/3,"The biggest",IF(BE54&lt;Ranking_categories!$B$72/2,"The middle-sized","The smallest")))</f>
        <v>The biggest</v>
      </c>
      <c r="BF55" s="156"/>
      <c r="BG55" s="165" t="str">
        <f>IF(BG$52&lt;&gt;"Moldovan Public","N/A",IF(BG54&lt;Ranking_categories!$B$72/3,"The biggest",IF(BG54&lt;Ranking_categories!$B$72/2,"The middle-sized","The smallest")))</f>
        <v>The biggest</v>
      </c>
      <c r="BH55" s="156"/>
      <c r="BI55" s="165" t="str">
        <f>IF(BI$52&lt;&gt;"Moldovan Public","N/A",IF(BI54&lt;Ranking_categories!$B$72/3,"The biggest",IF(BI54&lt;Ranking_categories!$B$72/2,"The middle-sized","The smallest")))</f>
        <v>The biggest</v>
      </c>
      <c r="BJ55" s="156"/>
      <c r="BK55" s="165" t="str">
        <f>IF(BK$52&lt;&gt;"Moldovan Public","N/A",IF(BK54&lt;Ranking_categories!$B$72/3,"The biggest",IF(BK54&lt;Ranking_categories!$B$72/2,"The middle-sized","The smallest")))</f>
        <v>The biggest</v>
      </c>
      <c r="BL55" s="156"/>
      <c r="BM55" s="165" t="str">
        <f>IF(BM$52&lt;&gt;"Moldovan Public","N/A",IF(BM54&lt;Ranking_categories!$B$72/3,"The biggest",IF(BM54&lt;Ranking_categories!$B$72/2,"The middle-sized","The smallest")))</f>
        <v>The biggest</v>
      </c>
      <c r="BN55" s="156"/>
      <c r="BO55" s="165" t="str">
        <f>IF(BO$52&lt;&gt;"Moldovan Public","N/A",IF(BO54&lt;Ranking_categories!$B$72/3,"The biggest",IF(BO54&lt;Ranking_categories!$B$72/2,"The middle-sized","The smallest")))</f>
        <v>The biggest</v>
      </c>
      <c r="BP55" s="156"/>
      <c r="BQ55" s="165" t="str">
        <f>IF(BQ$52&lt;&gt;"Moldovan Public","N/A",IF(BQ54&lt;Ranking_categories!$B$72/3,"The biggest",IF(BQ54&lt;Ranking_categories!$B$72/2,"The middle-sized","The smallest")))</f>
        <v>The biggest</v>
      </c>
      <c r="BR55" s="156"/>
      <c r="BS55" s="165" t="str">
        <f>IF(BS$52&lt;&gt;"Moldovan Public","N/A",IF(BS54&lt;Ranking_categories!$B$72/3,"The biggest",IF(BS54&lt;Ranking_categories!$B$72/2,"The middle-sized","The smallest")))</f>
        <v>The biggest</v>
      </c>
      <c r="BT55" s="156"/>
      <c r="BU55" s="165" t="str">
        <f>IF(BU$52&lt;&gt;"Moldovan Public","N/A",IF(BU54&lt;Ranking_categories!$B$72/3,"The biggest",IF(BU54&lt;Ranking_categories!$B$72/2,"The middle-sized","The smallest")))</f>
        <v>The biggest</v>
      </c>
      <c r="BV55" s="156"/>
      <c r="BW55" s="165" t="str">
        <f>IF(BW$52&lt;&gt;"Moldovan Public","N/A",IF(BW54&lt;Ranking_categories!$B$72/3,"The biggest",IF(BW54&lt;Ranking_categories!$B$72/2,"The middle-sized","The smallest")))</f>
        <v>The biggest</v>
      </c>
      <c r="BX55" s="156"/>
      <c r="BY55" s="165" t="str">
        <f>IF(BY$52&lt;&gt;"Moldovan Public","N/A",IF(BY54&lt;Ranking_categories!$B$72/3,"The biggest",IF(BY54&lt;Ranking_categories!$B$72/2,"The middle-sized","The smallest")))</f>
        <v>The biggest</v>
      </c>
      <c r="BZ55" s="156"/>
      <c r="CA55" s="165" t="str">
        <f>IF(CA$52&lt;&gt;"Moldovan Public","N/A",IF(CA54&lt;Ranking_categories!$B$72/3,"The biggest",IF(CA54&lt;Ranking_categories!$B$72/2,"The middle-sized","The smallest")))</f>
        <v>The biggest</v>
      </c>
      <c r="CB55" s="156"/>
      <c r="CC55" s="165" t="str">
        <f>IF(CC$52&lt;&gt;"Moldovan Public","N/A",IF(CC54&lt;Ranking_categories!$B$72/3,"The biggest",IF(CC54&lt;Ranking_categories!$B$72/2,"The middle-sized","The smallest")))</f>
        <v>The biggest</v>
      </c>
      <c r="CD55" s="156"/>
      <c r="CE55" s="165" t="str">
        <f>IF(CE$52&lt;&gt;"Moldovan Public","N/A",IF(CE54&lt;Ranking_categories!$B$72/3,"The biggest",IF(CE54&lt;Ranking_categories!$B$72/2,"The middle-sized","The smallest")))</f>
        <v>The biggest</v>
      </c>
      <c r="CF55" s="156"/>
      <c r="CG55" s="165" t="str">
        <f>IF(CG$52&lt;&gt;"Moldovan Public","N/A",IF(CG54&lt;Ranking_categories!$B$72/3,"The biggest",IF(CG54&lt;Ranking_categories!$B$72/2,"The middle-sized","The smallest")))</f>
        <v>The biggest</v>
      </c>
      <c r="CH55" s="156"/>
      <c r="CI55" s="165" t="str">
        <f>IF(CI$52&lt;&gt;"Moldovan Public","N/A",IF(CI54&lt;Ranking_categories!$B$72/3,"The biggest",IF(CI54&lt;Ranking_categories!$B$72/2,"The middle-sized","The smallest")))</f>
        <v>The biggest</v>
      </c>
      <c r="CJ55" s="156"/>
      <c r="CK55" s="165" t="str">
        <f>IF(CK$52&lt;&gt;"Moldovan Public","N/A",IF(CK54&lt;Ranking_categories!$B$72/3,"The biggest",IF(CK54&lt;Ranking_categories!$B$72/2,"The middle-sized","The smallest")))</f>
        <v>The biggest</v>
      </c>
      <c r="CL55" s="156"/>
      <c r="CM55" s="165" t="str">
        <f>IF(CM$52&lt;&gt;"Moldovan Public","N/A",IF(CM54&lt;Ranking_categories!$B$72/3,"The biggest",IF(CM54&lt;Ranking_categories!$B$72/2,"The middle-sized","The smallest")))</f>
        <v>The biggest</v>
      </c>
      <c r="CN55" s="156"/>
      <c r="CO55" s="165" t="str">
        <f>IF(CO$52&lt;&gt;"Moldovan Public","N/A",IF(CO54&lt;Ranking_categories!$B$72/3,"The biggest",IF(CO54&lt;Ranking_categories!$B$72/2,"The middle-sized","The smallest")))</f>
        <v>The biggest</v>
      </c>
      <c r="CP55" s="156"/>
      <c r="CQ55" s="165" t="str">
        <f>IF(CQ$52&lt;&gt;"Moldovan Public","N/A",IF(CQ54&lt;Ranking_categories!$B$72/3,"The biggest",IF(CQ54&lt;Ranking_categories!$B$72/2,"The middle-sized","The smallest")))</f>
        <v>The biggest</v>
      </c>
      <c r="CR55" s="156"/>
      <c r="CS55" s="165" t="str">
        <f>IF(CS$52&lt;&gt;"Moldovan Public","N/A",IF(CS54&lt;Ranking_categories!$B$72/3,"The biggest",IF(CS54&lt;Ranking_categories!$B$72/2,"The middle-sized","The smallest")))</f>
        <v>The biggest</v>
      </c>
      <c r="CT55" s="156"/>
      <c r="CU55" s="165" t="str">
        <f>IF(CU$52&lt;&gt;"Moldovan Public","N/A",IF(CU54&lt;Ranking_categories!$B$72/3,"The biggest",IF(CU54&lt;Ranking_categories!$B$72/2,"The middle-sized","The smallest")))</f>
        <v>The biggest</v>
      </c>
      <c r="CV55" s="156"/>
      <c r="CW55" s="165" t="str">
        <f>IF(CW$52&lt;&gt;"Moldovan Public","N/A",IF(CW54&lt;Ranking_categories!$B$72/3,"The biggest",IF(CW54&lt;Ranking_categories!$B$72/2,"The middle-sized","The smallest")))</f>
        <v>The biggest</v>
      </c>
      <c r="CX55" s="156"/>
      <c r="CY55" s="165" t="str">
        <f>IF(CY$52&lt;&gt;"Moldovan Public","N/A",IF(CY54&lt;Ranking_categories!$B$72/3,"The biggest",IF(CY54&lt;Ranking_categories!$B$72/2,"The middle-sized","The smallest")))</f>
        <v>The biggest</v>
      </c>
      <c r="CZ55" s="156"/>
      <c r="DA55" s="165" t="str">
        <f>IF(DA$52&lt;&gt;"Moldovan Public","N/A",IF(DA54&lt;Ranking_categories!$B$72/3,"The biggest",IF(DA54&lt;Ranking_categories!$B$72/2,"The middle-sized","The smallest")))</f>
        <v>The biggest</v>
      </c>
      <c r="DB55" s="156"/>
      <c r="DC55" s="165" t="str">
        <f>IF(DC$52&lt;&gt;"Moldovan Public","N/A",IF(DC54&lt;Ranking_categories!$B$72/3,"The biggest",IF(DC54&lt;Ranking_categories!$B$72/2,"The middle-sized","The smallest")))</f>
        <v>The biggest</v>
      </c>
      <c r="DD55" s="156"/>
      <c r="DE55" s="165" t="str">
        <f>IF(DE$52&lt;&gt;"Moldovan Public","N/A",IF(DE54&lt;Ranking_categories!$B$72/3,"The biggest",IF(DE54&lt;Ranking_categories!$B$72/2,"The middle-sized","The smallest")))</f>
        <v>The biggest</v>
      </c>
      <c r="DF55" s="156"/>
      <c r="DG55" s="165" t="str">
        <f>IF(DG$52&lt;&gt;"Moldovan Public","N/A",IF(DG54&lt;Ranking_categories!$B$72/3,"The biggest",IF(DG54&lt;Ranking_categories!$B$72/2,"The middle-sized","The smallest")))</f>
        <v>The biggest</v>
      </c>
      <c r="DH55" s="156"/>
      <c r="DI55" s="165" t="str">
        <f>IF(DI$52&lt;&gt;"Moldovan Public","N/A",IF(DI54&lt;Ranking_categories!$B$72/3,"The biggest",IF(DI54&lt;Ranking_categories!$B$72/2,"The middle-sized","The smallest")))</f>
        <v>The biggest</v>
      </c>
      <c r="DJ55" s="156"/>
      <c r="DK55" s="165" t="str">
        <f>IF(DK$52&lt;&gt;"Moldovan Public","N/A",IF(DK54&lt;Ranking_categories!$B$72/3,"The biggest",IF(DK54&lt;Ranking_categories!$B$72/2,"The middle-sized","The smallest")))</f>
        <v>The biggest</v>
      </c>
      <c r="DL55" s="156"/>
      <c r="DM55" s="165" t="str">
        <f>IF(DM$52&lt;&gt;"Moldovan Public","N/A",IF(DM54&lt;Ranking_categories!$B$72/3,"The biggest",IF(DM54&lt;Ranking_categories!$B$72/2,"The middle-sized","The smallest")))</f>
        <v>The biggest</v>
      </c>
      <c r="DN55" s="156"/>
      <c r="DO55" s="165" t="str">
        <f>IF(DO$52&lt;&gt;"Moldovan Public","N/A",IF(DO54&lt;Ranking_categories!$B$72/3,"The biggest",IF(DO54&lt;Ranking_categories!$B$72/2,"The middle-sized","The smallest")))</f>
        <v>The biggest</v>
      </c>
      <c r="DP55" s="156"/>
      <c r="DQ55" s="165" t="str">
        <f>IF(DQ$52&lt;&gt;"Moldovan Public","N/A",IF(DQ54&lt;Ranking_categories!$B$72/3,"The biggest",IF(DQ54&lt;Ranking_categories!$B$72/2,"The middle-sized","The smallest")))</f>
        <v>The biggest</v>
      </c>
      <c r="DR55" s="156"/>
      <c r="DS55" s="165" t="str">
        <f>IF(DS$52&lt;&gt;"Moldovan Public","N/A",IF(DS54&lt;Ranking_categories!$B$72/3,"The biggest",IF(DS54&lt;Ranking_categories!$B$72/2,"The middle-sized","The smallest")))</f>
        <v>The biggest</v>
      </c>
      <c r="DT55" s="156"/>
      <c r="DU55" s="165" t="str">
        <f>IF(DU$52&lt;&gt;"Moldovan Public","N/A",IF(DU54&lt;Ranking_categories!$B$72/3,"The biggest",IF(DU54&lt;Ranking_categories!$B$72/2,"The middle-sized","The smallest")))</f>
        <v>The biggest</v>
      </c>
      <c r="DV55" s="156"/>
      <c r="DW55" s="165" t="str">
        <f>IF(DW$52&lt;&gt;"Moldovan Public","N/A",IF(DW54&lt;Ranking_categories!$B$72/3,"The biggest",IF(DW54&lt;Ranking_categories!$B$72/2,"The middle-sized","The smallest")))</f>
        <v>The biggest</v>
      </c>
      <c r="DX55" s="156"/>
      <c r="DY55" s="165" t="str">
        <f>IF(DY$52&lt;&gt;"Moldovan Public","N/A",IF(DY54&lt;Ranking_categories!$B$72/3,"The biggest",IF(DY54&lt;Ranking_categories!$B$72/2,"The middle-sized","The smallest")))</f>
        <v>The biggest</v>
      </c>
      <c r="DZ55" s="156"/>
      <c r="EA55" s="165" t="str">
        <f>IF(EA$52&lt;&gt;"Moldovan Public","N/A",IF(EA54&lt;Ranking_categories!$B$72/3,"The biggest",IF(EA54&lt;Ranking_categories!$B$72/2,"The middle-sized","The smallest")))</f>
        <v>The biggest</v>
      </c>
      <c r="EB55" s="156"/>
      <c r="EC55" s="165" t="str">
        <f>IF(EC$52&lt;&gt;"Moldovan Public","N/A",IF(EC54&lt;Ranking_categories!$B$72/3,"The biggest",IF(EC54&lt;Ranking_categories!$B$72/2,"The middle-sized","The smallest")))</f>
        <v>The biggest</v>
      </c>
      <c r="ED55" s="156"/>
      <c r="EE55" s="165" t="str">
        <f>IF(EE$52&lt;&gt;"Moldovan Public","N/A",IF(EE54&lt;Ranking_categories!$B$72/3,"The biggest",IF(EE54&lt;Ranking_categories!$B$72/2,"The middle-sized","The smallest")))</f>
        <v>The biggest</v>
      </c>
      <c r="EF55" s="156"/>
      <c r="EG55" s="165" t="str">
        <f>IF(EG$52&lt;&gt;"Moldovan Public","N/A",IF(EG54&lt;Ranking_categories!$B$72/3,"The biggest",IF(EG54&lt;Ranking_categories!$B$72/2,"The middle-sized","The smallest")))</f>
        <v>The biggest</v>
      </c>
      <c r="EH55" s="156"/>
      <c r="EI55" s="165" t="str">
        <f>IF(EI$52&lt;&gt;"Moldovan Public","N/A",IF(EI54&lt;Ranking_categories!$B$72/3,"The biggest",IF(EI54&lt;Ranking_categories!$B$72/2,"The middle-sized","The smallest")))</f>
        <v>The biggest</v>
      </c>
      <c r="EJ55" s="156"/>
      <c r="EK55" s="165" t="str">
        <f>IF(EK$52&lt;&gt;"Moldovan Public","N/A",IF(EK54&lt;Ranking_categories!$B$72/3,"The biggest",IF(EK54&lt;Ranking_categories!$B$72/2,"The middle-sized","The smallest")))</f>
        <v>The biggest</v>
      </c>
      <c r="EL55" s="156"/>
      <c r="EM55" s="165" t="str">
        <f>IF(EM$52&lt;&gt;"Moldovan Public","N/A",IF(EM54&lt;Ranking_categories!$B$72/3,"The biggest",IF(EM54&lt;Ranking_categories!$B$72/2,"The middle-sized","The smallest")))</f>
        <v>The biggest</v>
      </c>
      <c r="EN55" s="156"/>
      <c r="EO55" s="165" t="str">
        <f>IF(EO$52&lt;&gt;"Moldovan Public","N/A",IF(EO54&lt;Ranking_categories!$B$72/3,"The biggest",IF(EO54&lt;Ranking_categories!$B$72/2,"The middle-sized","The smallest")))</f>
        <v>The biggest</v>
      </c>
      <c r="EP55" s="156"/>
      <c r="EQ55" s="165" t="str">
        <f>IF(EQ$52&lt;&gt;"Moldovan Public","N/A",IF(EQ54&lt;Ranking_categories!$B$72/3,"The biggest",IF(EQ54&lt;Ranking_categories!$B$72/2,"The middle-sized","The smallest")))</f>
        <v>The biggest</v>
      </c>
      <c r="ER55" s="156"/>
      <c r="ES55" s="165" t="str">
        <f>IF(ES$52&lt;&gt;"Moldovan Public","N/A",IF(ES54&lt;Ranking_categories!$B$72/3,"The biggest",IF(ES54&lt;Ranking_categories!$B$72/2,"The middle-sized","The smallest")))</f>
        <v>The biggest</v>
      </c>
      <c r="ET55" s="156"/>
      <c r="EU55" s="165" t="str">
        <f>IF(EU$52&lt;&gt;"Moldovan Public","N/A",IF(EU54&lt;Ranking_categories!$B$72/3,"The biggest",IF(EU54&lt;Ranking_categories!$B$72/2,"The middle-sized","The smallest")))</f>
        <v>The biggest</v>
      </c>
      <c r="EV55" s="156"/>
      <c r="EW55" s="165" t="str">
        <f>IF(EW$52&lt;&gt;"Moldovan Public","N/A",IF(EW54&lt;Ranking_categories!$B$72/3,"The biggest",IF(EW54&lt;Ranking_categories!$B$72/2,"The middle-sized","The smallest")))</f>
        <v>The biggest</v>
      </c>
      <c r="EX55" s="156"/>
      <c r="EY55" s="165" t="str">
        <f>IF(EY$52&lt;&gt;"Moldovan Public","N/A",IF(EY54&lt;Ranking_categories!$B$72/3,"The biggest",IF(EY54&lt;Ranking_categories!$B$72/2,"The middle-sized","The smallest")))</f>
        <v>The biggest</v>
      </c>
      <c r="EZ55" s="156"/>
      <c r="FA55" s="156"/>
      <c r="FB55" s="165"/>
      <c r="FC55" s="156"/>
      <c r="FD55" s="165"/>
      <c r="FE55" s="156"/>
      <c r="FF55" s="165"/>
      <c r="FG55" s="156"/>
    </row>
    <row r="56" spans="2:163" ht="15" customHeight="1" x14ac:dyDescent="0.3">
      <c r="B56" s="153" t="s">
        <v>340</v>
      </c>
      <c r="C56" s="182"/>
      <c r="U56" s="153" t="s">
        <v>340</v>
      </c>
      <c r="V56" s="153"/>
      <c r="W56" s="165" t="s">
        <v>341</v>
      </c>
      <c r="X56" s="156"/>
      <c r="Y56" s="165" t="s">
        <v>341</v>
      </c>
      <c r="Z56" s="156"/>
      <c r="AA56" s="165"/>
      <c r="AB56" s="156"/>
      <c r="AC56" s="165"/>
      <c r="AD56" s="156"/>
      <c r="AE56" s="165"/>
      <c r="AF56" s="156"/>
      <c r="AG56" s="165"/>
      <c r="AH56" s="156"/>
      <c r="AI56" s="165"/>
      <c r="AJ56" s="156"/>
      <c r="AK56" s="165"/>
      <c r="AL56" s="156"/>
      <c r="AM56" s="165"/>
      <c r="AN56" s="156"/>
      <c r="AO56" s="165"/>
      <c r="AP56" s="156"/>
      <c r="AQ56" s="165"/>
      <c r="AR56" s="156"/>
      <c r="AS56" s="165"/>
      <c r="AT56" s="156"/>
      <c r="AU56" s="165"/>
      <c r="AV56" s="156"/>
      <c r="AW56" s="165"/>
      <c r="AX56" s="156"/>
      <c r="AY56" s="165"/>
      <c r="AZ56" s="156"/>
      <c r="BA56" s="165"/>
      <c r="BB56" s="156"/>
      <c r="BC56" s="165"/>
      <c r="BD56" s="156"/>
      <c r="BE56" s="165"/>
      <c r="BF56" s="156"/>
      <c r="BG56" s="165"/>
      <c r="BH56" s="156"/>
      <c r="BI56" s="165"/>
      <c r="BJ56" s="156"/>
      <c r="BK56" s="165"/>
      <c r="BL56" s="156"/>
      <c r="BM56" s="165"/>
      <c r="BN56" s="156"/>
      <c r="BO56" s="165"/>
      <c r="BP56" s="156"/>
      <c r="BQ56" s="165"/>
      <c r="BR56" s="156"/>
      <c r="BS56" s="165"/>
      <c r="BT56" s="156"/>
      <c r="BU56" s="165"/>
      <c r="BV56" s="156"/>
      <c r="BW56" s="165"/>
      <c r="BX56" s="156"/>
      <c r="BY56" s="165"/>
      <c r="BZ56" s="156"/>
      <c r="CA56" s="165"/>
      <c r="CB56" s="156"/>
      <c r="CC56" s="165"/>
      <c r="CD56" s="156"/>
      <c r="CE56" s="165"/>
      <c r="CF56" s="156"/>
      <c r="CG56" s="165"/>
      <c r="CH56" s="156"/>
      <c r="CI56" s="165"/>
      <c r="CJ56" s="156"/>
      <c r="CK56" s="165"/>
      <c r="CL56" s="156"/>
      <c r="CM56" s="165"/>
      <c r="CN56" s="156"/>
      <c r="CO56" s="165"/>
      <c r="CP56" s="156"/>
      <c r="CQ56" s="165"/>
      <c r="CR56" s="156"/>
      <c r="CS56" s="165"/>
      <c r="CT56" s="156"/>
      <c r="CU56" s="165"/>
      <c r="CV56" s="156"/>
      <c r="CW56" s="165"/>
      <c r="CX56" s="156"/>
      <c r="CY56" s="165"/>
      <c r="CZ56" s="156"/>
      <c r="DA56" s="165"/>
      <c r="DB56" s="156"/>
      <c r="DC56" s="165"/>
      <c r="DD56" s="156"/>
      <c r="DE56" s="165"/>
      <c r="DF56" s="156"/>
      <c r="DG56" s="165"/>
      <c r="DH56" s="156"/>
      <c r="DI56" s="165"/>
      <c r="DJ56" s="156"/>
      <c r="DK56" s="165"/>
      <c r="DL56" s="156"/>
      <c r="DM56" s="165"/>
      <c r="DN56" s="156"/>
      <c r="DO56" s="165"/>
      <c r="DP56" s="156"/>
      <c r="DQ56" s="165"/>
      <c r="DR56" s="156"/>
      <c r="DS56" s="165"/>
      <c r="DT56" s="156"/>
      <c r="DU56" s="165"/>
      <c r="DV56" s="156"/>
      <c r="DW56" s="165"/>
      <c r="DX56" s="156"/>
      <c r="DY56" s="165"/>
      <c r="DZ56" s="156"/>
      <c r="EA56" s="165"/>
      <c r="EB56" s="156"/>
      <c r="EC56" s="165"/>
      <c r="ED56" s="156"/>
      <c r="EE56" s="165"/>
      <c r="EF56" s="156"/>
      <c r="EG56" s="165"/>
      <c r="EH56" s="156"/>
      <c r="EI56" s="165"/>
      <c r="EJ56" s="156"/>
      <c r="EK56" s="165" t="s">
        <v>344</v>
      </c>
      <c r="EL56" s="156"/>
      <c r="EM56" s="165" t="s">
        <v>344</v>
      </c>
      <c r="EN56" s="156"/>
      <c r="EO56" s="165" t="s">
        <v>345</v>
      </c>
      <c r="EP56" s="156"/>
      <c r="EQ56" s="165" t="s">
        <v>346</v>
      </c>
      <c r="ER56" s="156"/>
      <c r="ES56" s="165" t="s">
        <v>345</v>
      </c>
      <c r="ET56" s="156"/>
      <c r="EU56" s="165" t="s">
        <v>344</v>
      </c>
      <c r="EV56" s="156"/>
      <c r="EW56" s="165" t="s">
        <v>341</v>
      </c>
      <c r="EX56" s="156"/>
      <c r="EY56" s="165" t="s">
        <v>341</v>
      </c>
      <c r="EZ56" s="156"/>
      <c r="FA56" s="156"/>
      <c r="FB56" s="165"/>
      <c r="FC56" s="156"/>
      <c r="FD56" s="165"/>
      <c r="FE56" s="156"/>
      <c r="FF56" s="165"/>
      <c r="FG56" s="156"/>
    </row>
    <row r="57" spans="2:163" ht="15" customHeight="1" x14ac:dyDescent="0.3">
      <c r="B57" s="182" t="s">
        <v>362</v>
      </c>
      <c r="C57" s="182"/>
      <c r="U57" s="153" t="s">
        <v>363</v>
      </c>
      <c r="V57" s="153"/>
      <c r="W57" s="165" t="str">
        <f>IF(W52="Other","N/A",W56)</f>
        <v>Chisinau</v>
      </c>
      <c r="X57" s="156"/>
      <c r="Y57" s="165" t="str">
        <f>IF(Y52="Other","N/A",Y56)</f>
        <v>Chisinau</v>
      </c>
      <c r="Z57" s="156"/>
      <c r="AA57" s="165">
        <f>IF(AA52="Other","N/A",AA56)</f>
        <v>0</v>
      </c>
      <c r="AB57" s="156"/>
      <c r="AC57" s="165">
        <f>IF(AC52="Other","N/A",AC56)</f>
        <v>0</v>
      </c>
      <c r="AD57" s="156"/>
      <c r="AE57" s="165">
        <f>IF(AE52="Other","N/A",AE56)</f>
        <v>0</v>
      </c>
      <c r="AF57" s="156"/>
      <c r="AG57" s="165">
        <f>IF(AG52="Other","N/A",AG56)</f>
        <v>0</v>
      </c>
      <c r="AH57" s="156"/>
      <c r="AI57" s="165">
        <f>IF(AI52="Other","N/A",AI56)</f>
        <v>0</v>
      </c>
      <c r="AJ57" s="156"/>
      <c r="AK57" s="165">
        <f>IF(AK52="Other","N/A",AK56)</f>
        <v>0</v>
      </c>
      <c r="AL57" s="156"/>
      <c r="AM57" s="165">
        <f>IF(AM52="Other","N/A",AM56)</f>
        <v>0</v>
      </c>
      <c r="AN57" s="156"/>
      <c r="AO57" s="165">
        <f>IF(AO52="Other","N/A",AO56)</f>
        <v>0</v>
      </c>
      <c r="AP57" s="156"/>
      <c r="AQ57" s="165">
        <f>IF(AQ52="Other","N/A",AQ56)</f>
        <v>0</v>
      </c>
      <c r="AR57" s="156"/>
      <c r="AS57" s="165">
        <f>IF(AS52="Other","N/A",AS56)</f>
        <v>0</v>
      </c>
      <c r="AT57" s="156"/>
      <c r="AU57" s="165">
        <f>IF(AU52="Other","N/A",AU56)</f>
        <v>0</v>
      </c>
      <c r="AV57" s="156"/>
      <c r="AW57" s="165">
        <f>IF(AW52="Other","N/A",AW56)</f>
        <v>0</v>
      </c>
      <c r="AX57" s="156"/>
      <c r="AY57" s="165">
        <f>IF(AY52="Other","N/A",AY56)</f>
        <v>0</v>
      </c>
      <c r="AZ57" s="156"/>
      <c r="BA57" s="165">
        <f>IF(BA52="Other","N/A",BA56)</f>
        <v>0</v>
      </c>
      <c r="BB57" s="156"/>
      <c r="BC57" s="165">
        <f>IF(BC52="Other","N/A",BC56)</f>
        <v>0</v>
      </c>
      <c r="BD57" s="156"/>
      <c r="BE57" s="165">
        <f>IF(BE52="Other","N/A",BE56)</f>
        <v>0</v>
      </c>
      <c r="BF57" s="156"/>
      <c r="BG57" s="165">
        <f>IF(BG52="Other","N/A",BG56)</f>
        <v>0</v>
      </c>
      <c r="BH57" s="156"/>
      <c r="BI57" s="165">
        <f>IF(BI52="Other","N/A",BI56)</f>
        <v>0</v>
      </c>
      <c r="BJ57" s="156"/>
      <c r="BK57" s="165">
        <f>IF(BK52="Other","N/A",BK56)</f>
        <v>0</v>
      </c>
      <c r="BL57" s="156"/>
      <c r="BM57" s="165">
        <f>IF(BM52="Other","N/A",BM56)</f>
        <v>0</v>
      </c>
      <c r="BN57" s="156"/>
      <c r="BO57" s="165">
        <f>IF(BO52="Other","N/A",BO56)</f>
        <v>0</v>
      </c>
      <c r="BP57" s="156"/>
      <c r="BQ57" s="165">
        <f>IF(BQ52="Other","N/A",BQ56)</f>
        <v>0</v>
      </c>
      <c r="BR57" s="156"/>
      <c r="BS57" s="165">
        <f>IF(BS52="Other","N/A",BS56)</f>
        <v>0</v>
      </c>
      <c r="BT57" s="156"/>
      <c r="BU57" s="165">
        <f>IF(BU52="Other","N/A",BU56)</f>
        <v>0</v>
      </c>
      <c r="BV57" s="156"/>
      <c r="BW57" s="165">
        <f>IF(BW52="Other","N/A",BW56)</f>
        <v>0</v>
      </c>
      <c r="BX57" s="156"/>
      <c r="BY57" s="165">
        <f>IF(BY52="Other","N/A",BY56)</f>
        <v>0</v>
      </c>
      <c r="BZ57" s="156"/>
      <c r="CA57" s="165">
        <f>IF(CA52="Other","N/A",CA56)</f>
        <v>0</v>
      </c>
      <c r="CB57" s="156"/>
      <c r="CC57" s="165">
        <f>IF(CC52="Other","N/A",CC56)</f>
        <v>0</v>
      </c>
      <c r="CD57" s="156"/>
      <c r="CE57" s="165">
        <f>IF(CE52="Other","N/A",CE56)</f>
        <v>0</v>
      </c>
      <c r="CF57" s="156"/>
      <c r="CG57" s="165">
        <f>IF(CG52="Other","N/A",CG56)</f>
        <v>0</v>
      </c>
      <c r="CH57" s="156"/>
      <c r="CI57" s="165">
        <f>IF(CI52="Other","N/A",CI56)</f>
        <v>0</v>
      </c>
      <c r="CJ57" s="156"/>
      <c r="CK57" s="165">
        <f>IF(CK52="Other","N/A",CK56)</f>
        <v>0</v>
      </c>
      <c r="CL57" s="156"/>
      <c r="CM57" s="165">
        <f>IF(CM52="Other","N/A",CM56)</f>
        <v>0</v>
      </c>
      <c r="CN57" s="156"/>
      <c r="CO57" s="165">
        <f>IF(CO52="Other","N/A",CO56)</f>
        <v>0</v>
      </c>
      <c r="CP57" s="156"/>
      <c r="CQ57" s="165">
        <f>IF(CQ52="Other","N/A",CQ56)</f>
        <v>0</v>
      </c>
      <c r="CR57" s="156"/>
      <c r="CS57" s="165">
        <f>IF(CS52="Other","N/A",CS56)</f>
        <v>0</v>
      </c>
      <c r="CT57" s="156"/>
      <c r="CU57" s="165">
        <f>IF(CU52="Other","N/A",CU56)</f>
        <v>0</v>
      </c>
      <c r="CV57" s="156"/>
      <c r="CW57" s="165">
        <f>IF(CW52="Other","N/A",CW56)</f>
        <v>0</v>
      </c>
      <c r="CX57" s="156"/>
      <c r="CY57" s="165">
        <f>IF(CY52="Other","N/A",CY56)</f>
        <v>0</v>
      </c>
      <c r="CZ57" s="156"/>
      <c r="DA57" s="165">
        <f>IF(DA52="Other","N/A",DA56)</f>
        <v>0</v>
      </c>
      <c r="DB57" s="156"/>
      <c r="DC57" s="165">
        <f>IF(DC52="Other","N/A",DC56)</f>
        <v>0</v>
      </c>
      <c r="DD57" s="156"/>
      <c r="DE57" s="165">
        <f>IF(DE52="Other","N/A",DE56)</f>
        <v>0</v>
      </c>
      <c r="DF57" s="156"/>
      <c r="DG57" s="165">
        <f>IF(DG52="Other","N/A",DG56)</f>
        <v>0</v>
      </c>
      <c r="DH57" s="156"/>
      <c r="DI57" s="165">
        <f>IF(DI52="Other","N/A",DI56)</f>
        <v>0</v>
      </c>
      <c r="DJ57" s="156"/>
      <c r="DK57" s="165">
        <f>IF(DK52="Other","N/A",DK56)</f>
        <v>0</v>
      </c>
      <c r="DL57" s="156"/>
      <c r="DM57" s="165">
        <f>IF(DM52="Other","N/A",DM56)</f>
        <v>0</v>
      </c>
      <c r="DN57" s="156"/>
      <c r="DO57" s="165">
        <f>IF(DO52="Other","N/A",DO56)</f>
        <v>0</v>
      </c>
      <c r="DP57" s="156"/>
      <c r="DQ57" s="165">
        <f>IF(DQ52="Other","N/A",DQ56)</f>
        <v>0</v>
      </c>
      <c r="DR57" s="156"/>
      <c r="DS57" s="165">
        <f>IF(DS52="Other","N/A",DS56)</f>
        <v>0</v>
      </c>
      <c r="DT57" s="156"/>
      <c r="DU57" s="165">
        <f>IF(DU52="Other","N/A",DU56)</f>
        <v>0</v>
      </c>
      <c r="DV57" s="156"/>
      <c r="DW57" s="165">
        <f>IF(DW52="Other","N/A",DW56)</f>
        <v>0</v>
      </c>
      <c r="DX57" s="156"/>
      <c r="DY57" s="165">
        <f>IF(DY52="Other","N/A",DY56)</f>
        <v>0</v>
      </c>
      <c r="DZ57" s="156"/>
      <c r="EA57" s="165">
        <f>IF(EA52="Other","N/A",EA56)</f>
        <v>0</v>
      </c>
      <c r="EB57" s="156"/>
      <c r="EC57" s="165">
        <f>IF(EC52="Other","N/A",EC56)</f>
        <v>0</v>
      </c>
      <c r="ED57" s="156"/>
      <c r="EE57" s="165">
        <f>IF(EE52="Other","N/A",EE56)</f>
        <v>0</v>
      </c>
      <c r="EF57" s="156"/>
      <c r="EG57" s="165">
        <f>IF(EG52="Other","N/A",EG56)</f>
        <v>0</v>
      </c>
      <c r="EH57" s="156"/>
      <c r="EI57" s="165">
        <f>IF(EI52="Other","N/A",EI56)</f>
        <v>0</v>
      </c>
      <c r="EJ57" s="156"/>
      <c r="EK57" s="165" t="str">
        <f>IF(EK52="Other","N/A",EK56)</f>
        <v>South</v>
      </c>
      <c r="EL57" s="156"/>
      <c r="EM57" s="165" t="str">
        <f>IF(EM52="Other","N/A",EM56)</f>
        <v>South</v>
      </c>
      <c r="EN57" s="156"/>
      <c r="EO57" s="165" t="str">
        <f>IF(EO52="Other","N/A",EO56)</f>
        <v>North</v>
      </c>
      <c r="EP57" s="156"/>
      <c r="EQ57" s="165" t="str">
        <f>IF(EQ52="Other","N/A",EQ56)</f>
        <v>Center</v>
      </c>
      <c r="ER57" s="156"/>
      <c r="ES57" s="165" t="str">
        <f>IF(ES52="Other","N/A",ES56)</f>
        <v>North</v>
      </c>
      <c r="ET57" s="156"/>
      <c r="EU57" s="165" t="str">
        <f>IF(EU52="Other","N/A",EU56)</f>
        <v>South</v>
      </c>
      <c r="EV57" s="156"/>
      <c r="EW57" s="165" t="str">
        <f>IF(EW52="Other","N/A",EW56)</f>
        <v>Chisinau</v>
      </c>
      <c r="EX57" s="156"/>
      <c r="EY57" s="165" t="str">
        <f>IF(EY52="Other","N/A",EY56)</f>
        <v>Chisinau</v>
      </c>
      <c r="EZ57" s="156"/>
      <c r="FA57" s="156"/>
      <c r="FB57" s="165"/>
      <c r="FC57" s="156"/>
      <c r="FD57" s="165"/>
      <c r="FE57" s="156"/>
      <c r="FF57" s="165"/>
      <c r="FG57" s="156"/>
    </row>
    <row r="58" spans="2:163" ht="15" customHeight="1" x14ac:dyDescent="0.3"/>
    <row r="59" spans="2:163" ht="15" customHeight="1" x14ac:dyDescent="0.3">
      <c r="B59" s="4" t="s">
        <v>324</v>
      </c>
      <c r="C59" s="197"/>
      <c r="U59" s="159" t="s">
        <v>317</v>
      </c>
      <c r="V59" s="184"/>
      <c r="W59">
        <f t="shared" ref="W59:W64" si="1">SUMIF($D$2:$D$44,$U59,W$2:W$44)</f>
        <v>0</v>
      </c>
      <c r="X59" s="163"/>
      <c r="Y59">
        <f t="shared" ref="Y59:Y64" si="2">SUMIF($D$2:$D$44,$U59,Y$2:Y$44)</f>
        <v>4</v>
      </c>
      <c r="Z59" s="163"/>
      <c r="AA59">
        <f t="shared" ref="AA59:AA64" si="3">SUMIF($D$2:$D$44,$U59,AA$2:AA$44)</f>
        <v>9</v>
      </c>
      <c r="AB59" s="163"/>
      <c r="AC59">
        <f t="shared" ref="AC59:AC64" si="4">SUMIF($D$2:$D$44,$U59,AC$2:AC$44)</f>
        <v>8</v>
      </c>
      <c r="AD59" s="163"/>
      <c r="AE59">
        <f t="shared" ref="AE59:AE64" si="5">SUMIF($D$2:$D$44,$U59,AE$2:AE$44)</f>
        <v>2</v>
      </c>
      <c r="AF59" s="163"/>
      <c r="AG59">
        <f t="shared" ref="AG59:AG64" si="6">SUMIF($D$2:$D$44,$U59,AG$2:AG$44)</f>
        <v>2</v>
      </c>
      <c r="AH59" s="163"/>
      <c r="AI59">
        <f t="shared" ref="AI59:AI64" si="7">SUMIF($D$2:$D$44,$U59,AI$2:AI$44)</f>
        <v>2</v>
      </c>
      <c r="AJ59" s="163"/>
      <c r="AK59">
        <f t="shared" ref="AK59:AK64" si="8">SUMIF($D$2:$D$44,$U59,AK$2:AK$44)</f>
        <v>2</v>
      </c>
      <c r="AL59" s="163"/>
      <c r="AM59">
        <f t="shared" ref="AM59:AM64" si="9">SUMIF($D$2:$D$44,$U59,AM$2:AM$44)</f>
        <v>2</v>
      </c>
      <c r="AN59" s="163"/>
      <c r="AO59">
        <f t="shared" ref="AO59:AO64" si="10">SUMIF($D$2:$D$44,$U59,AO$2:AO$44)</f>
        <v>3.5</v>
      </c>
      <c r="AP59" s="163"/>
      <c r="AQ59">
        <f t="shared" ref="AQ59:AQ64" si="11">SUMIF($D$2:$D$44,$U59,AQ$2:AQ$44)</f>
        <v>3.5</v>
      </c>
      <c r="AR59" s="163"/>
      <c r="AS59">
        <f t="shared" ref="AS59:AS64" si="12">SUMIF($D$2:$D$44,$U59,AS$2:AS$44)</f>
        <v>2</v>
      </c>
      <c r="AT59" s="163"/>
      <c r="AU59">
        <f t="shared" ref="AU59:AU64" si="13">SUMIF($D$2:$D$44,$U59,AU$2:AU$44)</f>
        <v>3.5</v>
      </c>
      <c r="AV59" s="163"/>
      <c r="AW59">
        <f t="shared" ref="AW59:AW64" si="14">SUMIF($D$2:$D$44,$U59,AW$2:AW$44)</f>
        <v>2</v>
      </c>
      <c r="AX59" s="163"/>
      <c r="AY59">
        <f t="shared" ref="AY59:AY64" si="15">SUMIF($D$2:$D$44,$U59,AY$2:AY$44)</f>
        <v>2</v>
      </c>
      <c r="AZ59" s="163"/>
      <c r="BA59">
        <f t="shared" ref="BA59:BA64" si="16">SUMIF($D$2:$D$44,$U59,BA$2:BA$44)</f>
        <v>2</v>
      </c>
      <c r="BB59" s="163"/>
      <c r="BC59">
        <f t="shared" ref="BC59:BC64" si="17">SUMIF($D$2:$D$44,$U59,BC$2:BC$44)</f>
        <v>2</v>
      </c>
      <c r="BD59" s="163"/>
      <c r="BE59">
        <f t="shared" ref="BE59:BE64" si="18">SUMIF($D$2:$D$44,$U59,BE$2:BE$44)</f>
        <v>0.5</v>
      </c>
      <c r="BF59" s="163"/>
      <c r="BG59">
        <f t="shared" ref="BG59:BG64" si="19">SUMIF($D$2:$D$44,$U59,BG$2:BG$44)</f>
        <v>2</v>
      </c>
      <c r="BH59" s="163"/>
      <c r="BI59">
        <f t="shared" ref="BI59:BI64" si="20">SUMIF($D$2:$D$44,$U59,BI$2:BI$44)</f>
        <v>6</v>
      </c>
      <c r="BJ59" s="163"/>
      <c r="BK59">
        <f t="shared" ref="BK59:BK64" si="21">SUMIF($D$2:$D$44,$U59,BK$2:BK$44)</f>
        <v>2</v>
      </c>
      <c r="BL59" s="163"/>
      <c r="BM59">
        <f t="shared" ref="BM59:BM64" si="22">SUMIF($D$2:$D$44,$U59,BM$2:BM$44)</f>
        <v>2</v>
      </c>
      <c r="BN59" s="163"/>
      <c r="BO59">
        <f t="shared" ref="BO59:BO64" si="23">SUMIF($D$2:$D$44,$U59,BO$2:BO$44)</f>
        <v>3.5</v>
      </c>
      <c r="BP59" s="163"/>
      <c r="BQ59">
        <f t="shared" ref="BQ59:BQ64" si="24">SUMIF($D$2:$D$44,$U59,BQ$2:BQ$44)</f>
        <v>8</v>
      </c>
      <c r="BR59" s="163"/>
      <c r="BS59">
        <f t="shared" ref="BS59:BS64" si="25">SUMIF($D$2:$D$44,$U59,BS$2:BS$44)</f>
        <v>2</v>
      </c>
      <c r="BT59" s="163"/>
      <c r="BU59">
        <f t="shared" ref="BU59:BU64" si="26">SUMIF($D$2:$D$44,$U59,BU$2:BU$44)</f>
        <v>2</v>
      </c>
      <c r="BV59" s="163"/>
      <c r="BW59">
        <f t="shared" ref="BW59:BW64" si="27">SUMIF($D$2:$D$44,$U59,BW$2:BW$44)</f>
        <v>0</v>
      </c>
      <c r="BX59" s="163"/>
      <c r="BY59">
        <f t="shared" ref="BY59:BY64" si="28">SUMIF($D$2:$D$44,$U59,BY$2:BY$44)</f>
        <v>2</v>
      </c>
      <c r="BZ59" s="163"/>
      <c r="CA59">
        <f t="shared" ref="CA59:CA64" si="29">SUMIF($D$2:$D$44,$U59,CA$2:CA$44)</f>
        <v>0.5</v>
      </c>
      <c r="CB59" s="163"/>
      <c r="CC59">
        <f t="shared" ref="CC59:CC64" si="30">SUMIF($D$2:$D$44,$U59,CC$2:CC$44)</f>
        <v>2</v>
      </c>
      <c r="CD59" s="163"/>
      <c r="CE59">
        <f t="shared" ref="CE59:CE64" si="31">SUMIF($D$2:$D$44,$U59,CE$2:CE$44)</f>
        <v>10</v>
      </c>
      <c r="CF59" s="163"/>
      <c r="CG59">
        <f t="shared" ref="CG59:CG64" si="32">SUMIF($D$2:$D$44,$U59,CG$2:CG$44)</f>
        <v>2</v>
      </c>
      <c r="CH59" s="163"/>
      <c r="CI59">
        <f t="shared" ref="CI59:CI64" si="33">SUMIF($D$2:$D$44,$U59,CI$2:CI$44)</f>
        <v>2</v>
      </c>
      <c r="CJ59" s="163"/>
      <c r="CK59">
        <f t="shared" ref="CK59:CK64" si="34">SUMIF($D$2:$D$44,$U59,CK$2:CK$44)</f>
        <v>0</v>
      </c>
      <c r="CL59" s="163"/>
      <c r="CM59">
        <f t="shared" ref="CM59:CM64" si="35">SUMIF($D$2:$D$44,$U59,CM$2:CM$44)</f>
        <v>2.5</v>
      </c>
      <c r="CN59" s="163"/>
      <c r="CO59">
        <f t="shared" ref="CO59:CO64" si="36">SUMIF($D$2:$D$44,$U59,CO$2:CO$44)</f>
        <v>3.5</v>
      </c>
      <c r="CP59" s="163"/>
      <c r="CQ59">
        <f t="shared" ref="CQ59:CQ64" si="37">SUMIF($D$2:$D$44,$U59,CQ$2:CQ$44)</f>
        <v>0</v>
      </c>
      <c r="CR59" s="163"/>
      <c r="CS59">
        <f t="shared" ref="CS59:CS64" si="38">SUMIF($D$2:$D$44,$U59,CS$2:CS$44)</f>
        <v>3.5</v>
      </c>
      <c r="CT59" s="163"/>
      <c r="CU59">
        <f t="shared" ref="CU59:CU64" si="39">SUMIF($D$2:$D$44,$U59,CU$2:CU$44)</f>
        <v>0</v>
      </c>
      <c r="CV59" s="163"/>
      <c r="CW59">
        <f t="shared" ref="CW59:CW64" si="40">SUMIF($D$2:$D$44,$U59,CW$2:CW$44)</f>
        <v>3.5</v>
      </c>
      <c r="CX59" s="163"/>
      <c r="CY59">
        <f t="shared" ref="CY59:CY64" si="41">SUMIF($D$2:$D$44,$U59,CY$2:CY$44)</f>
        <v>2</v>
      </c>
      <c r="CZ59" s="163"/>
      <c r="DA59">
        <f t="shared" ref="DA59:DA64" si="42">SUMIF($D$2:$D$44,$U59,DA$2:DA$44)</f>
        <v>2</v>
      </c>
      <c r="DB59" s="163"/>
      <c r="DC59">
        <f t="shared" ref="DC59:DC64" si="43">SUMIF($D$2:$D$44,$U59,DC$2:DC$44)</f>
        <v>2</v>
      </c>
      <c r="DD59" s="163"/>
      <c r="DE59">
        <f t="shared" ref="DE59:DE64" si="44">SUMIF($D$2:$D$44,$U59,DE$2:DE$44)</f>
        <v>3.5</v>
      </c>
      <c r="DF59" s="163"/>
      <c r="DG59">
        <f t="shared" ref="DG59:DG64" si="45">SUMIF($D$2:$D$44,$U59,DG$2:DG$44)</f>
        <v>0</v>
      </c>
      <c r="DH59" s="163"/>
      <c r="DI59">
        <f t="shared" ref="DI59:DI64" si="46">SUMIF($D$2:$D$44,$U59,DI$2:DI$44)</f>
        <v>2</v>
      </c>
      <c r="DJ59" s="163"/>
      <c r="DK59">
        <f t="shared" ref="DK59:DK64" si="47">SUMIF($D$2:$D$44,$U59,DK$2:DK$44)</f>
        <v>2</v>
      </c>
      <c r="DL59" s="163"/>
      <c r="DM59">
        <f t="shared" ref="DM59:DM64" si="48">SUMIF($D$2:$D$44,$U59,DM$2:DM$44)</f>
        <v>2.5</v>
      </c>
      <c r="DN59" s="163"/>
      <c r="DO59">
        <f t="shared" ref="DO59:DO64" si="49">SUMIF($D$2:$D$44,$U59,DO$2:DO$44)</f>
        <v>2</v>
      </c>
      <c r="DP59" s="163"/>
      <c r="DQ59">
        <f t="shared" ref="DQ59:DQ64" si="50">SUMIF($D$2:$D$44,$U59,DQ$2:DQ$44)</f>
        <v>2</v>
      </c>
      <c r="DR59" s="163"/>
      <c r="DS59">
        <f t="shared" ref="DS59:DS64" si="51">SUMIF($D$2:$D$44,$U59,DS$2:DS$44)</f>
        <v>2</v>
      </c>
      <c r="DT59" s="163"/>
      <c r="DU59">
        <f t="shared" ref="DU59:DU64" si="52">SUMIF($D$2:$D$44,$U59,DU$2:DU$44)</f>
        <v>0</v>
      </c>
      <c r="DV59" s="163"/>
      <c r="DW59">
        <f t="shared" ref="DW59:DW64" si="53">SUMIF($D$2:$D$44,$U59,DW$2:DW$44)</f>
        <v>3.5</v>
      </c>
      <c r="DX59" s="163"/>
      <c r="DY59">
        <f t="shared" ref="DY59:DY64" si="54">SUMIF($D$2:$D$44,$U59,DY$2:DY$44)</f>
        <v>3.5</v>
      </c>
      <c r="DZ59" s="163"/>
      <c r="EA59">
        <f t="shared" ref="EA59:EA64" si="55">SUMIF($D$2:$D$44,$U59,EA$2:EA$44)</f>
        <v>4</v>
      </c>
      <c r="EB59" s="163"/>
      <c r="EC59">
        <f t="shared" ref="EC59:EC64" si="56">SUMIF($D$2:$D$44,$U59,EC$2:EC$44)</f>
        <v>0</v>
      </c>
      <c r="ED59" s="163"/>
      <c r="EE59">
        <f t="shared" ref="EE59:EE64" si="57">SUMIF($D$2:$D$44,$U59,EE$2:EE$44)</f>
        <v>1</v>
      </c>
      <c r="EF59" s="163"/>
      <c r="EG59">
        <f t="shared" ref="EG59:EG64" si="58">SUMIF($D$2:$D$44,$U59,EG$2:EG$44)</f>
        <v>3.5</v>
      </c>
      <c r="EH59" s="163"/>
      <c r="EI59">
        <f t="shared" ref="EI59:EI64" si="59">SUMIF($D$2:$D$44,$U59,EI$2:EI$44)</f>
        <v>0</v>
      </c>
      <c r="EJ59" s="163"/>
      <c r="EK59">
        <f t="shared" ref="EK59:EK64" si="60">SUMIF($D$2:$D$44,$U59,EK$2:EK$44)</f>
        <v>0</v>
      </c>
      <c r="EL59" s="163"/>
      <c r="EM59">
        <f t="shared" ref="EM59:EM64" si="61">SUMIF($D$2:$D$44,$U59,EM$2:EM$44)</f>
        <v>0</v>
      </c>
      <c r="EN59" s="163"/>
      <c r="EO59">
        <f t="shared" ref="EO59:EO64" si="62">SUMIF($D$2:$D$44,$U59,EO$2:EO$44)</f>
        <v>0</v>
      </c>
      <c r="EP59" s="163"/>
      <c r="EQ59">
        <f t="shared" ref="EQ59:EQ64" si="63">SUMIF($D$2:$D$44,$U59,EQ$2:EQ$44)</f>
        <v>0</v>
      </c>
      <c r="ER59" s="163"/>
      <c r="ES59">
        <f t="shared" ref="ES59:ES64" si="64">SUMIF($D$2:$D$44,$U59,ES$2:ES$44)</f>
        <v>0</v>
      </c>
      <c r="ET59" s="163"/>
      <c r="EU59">
        <f t="shared" ref="EU59:EU64" si="65">SUMIF($D$2:$D$44,$U59,EU$2:EU$44)</f>
        <v>0</v>
      </c>
      <c r="EV59" s="163"/>
      <c r="EW59">
        <f t="shared" ref="EW59:EW64" si="66">SUMIF($D$2:$D$44,$U59,EW$2:EW$44)</f>
        <v>3</v>
      </c>
      <c r="EX59" s="163"/>
      <c r="EY59">
        <f t="shared" ref="EY59:EY64" si="67">SUMIF($D$2:$D$44,$U59,EY$2:EY$44)</f>
        <v>2</v>
      </c>
      <c r="EZ59" s="163"/>
      <c r="FA59" s="163"/>
      <c r="FC59" s="163"/>
      <c r="FE59" s="163"/>
      <c r="FG59" s="163"/>
    </row>
    <row r="60" spans="2:163" ht="15" customHeight="1" x14ac:dyDescent="0.3">
      <c r="B60" s="14" t="s">
        <v>325</v>
      </c>
      <c r="C60" s="198"/>
      <c r="U60" s="164" t="s">
        <v>319</v>
      </c>
      <c r="V60" s="185"/>
      <c r="W60">
        <f t="shared" si="1"/>
        <v>0</v>
      </c>
      <c r="X60" s="163"/>
      <c r="Y60">
        <f t="shared" si="2"/>
        <v>8</v>
      </c>
      <c r="Z60" s="163"/>
      <c r="AA60">
        <f t="shared" si="3"/>
        <v>13</v>
      </c>
      <c r="AB60" s="163"/>
      <c r="AC60">
        <f t="shared" si="4"/>
        <v>13</v>
      </c>
      <c r="AD60" s="163"/>
      <c r="AE60">
        <f t="shared" si="5"/>
        <v>10</v>
      </c>
      <c r="AF60" s="163"/>
      <c r="AG60">
        <f t="shared" si="6"/>
        <v>10</v>
      </c>
      <c r="AH60" s="163"/>
      <c r="AI60">
        <f t="shared" si="7"/>
        <v>6</v>
      </c>
      <c r="AJ60" s="163"/>
      <c r="AK60">
        <f t="shared" si="8"/>
        <v>10</v>
      </c>
      <c r="AL60" s="163"/>
      <c r="AM60">
        <f t="shared" si="9"/>
        <v>15</v>
      </c>
      <c r="AN60" s="163"/>
      <c r="AO60">
        <f t="shared" si="10"/>
        <v>15</v>
      </c>
      <c r="AP60" s="163"/>
      <c r="AQ60">
        <f t="shared" si="11"/>
        <v>19</v>
      </c>
      <c r="AR60" s="163"/>
      <c r="AS60">
        <f t="shared" si="12"/>
        <v>6</v>
      </c>
      <c r="AT60" s="163"/>
      <c r="AU60">
        <f t="shared" si="13"/>
        <v>15</v>
      </c>
      <c r="AV60" s="163"/>
      <c r="AW60">
        <f t="shared" si="14"/>
        <v>10</v>
      </c>
      <c r="AX60" s="163"/>
      <c r="AY60">
        <f t="shared" si="15"/>
        <v>6</v>
      </c>
      <c r="AZ60" s="163"/>
      <c r="BA60">
        <f t="shared" si="16"/>
        <v>14</v>
      </c>
      <c r="BB60" s="163"/>
      <c r="BC60">
        <f t="shared" si="17"/>
        <v>0</v>
      </c>
      <c r="BD60" s="163"/>
      <c r="BE60">
        <f t="shared" si="18"/>
        <v>6</v>
      </c>
      <c r="BF60" s="163"/>
      <c r="BG60">
        <f t="shared" si="19"/>
        <v>2</v>
      </c>
      <c r="BH60" s="163"/>
      <c r="BI60">
        <f t="shared" si="20"/>
        <v>16</v>
      </c>
      <c r="BJ60" s="163"/>
      <c r="BK60">
        <f t="shared" si="21"/>
        <v>5</v>
      </c>
      <c r="BL60" s="163"/>
      <c r="BM60">
        <f t="shared" si="22"/>
        <v>14</v>
      </c>
      <c r="BN60" s="163"/>
      <c r="BO60">
        <f t="shared" si="23"/>
        <v>4</v>
      </c>
      <c r="BP60" s="163"/>
      <c r="BQ60">
        <f t="shared" si="24"/>
        <v>12</v>
      </c>
      <c r="BR60" s="163"/>
      <c r="BS60">
        <f t="shared" si="25"/>
        <v>10</v>
      </c>
      <c r="BT60" s="163"/>
      <c r="BU60">
        <f t="shared" si="26"/>
        <v>11</v>
      </c>
      <c r="BV60" s="163"/>
      <c r="BW60">
        <f t="shared" si="27"/>
        <v>4</v>
      </c>
      <c r="BX60" s="163"/>
      <c r="BY60">
        <f t="shared" si="28"/>
        <v>7</v>
      </c>
      <c r="BZ60" s="163"/>
      <c r="CA60">
        <f t="shared" si="29"/>
        <v>6</v>
      </c>
      <c r="CB60" s="163"/>
      <c r="CC60">
        <f t="shared" si="30"/>
        <v>6</v>
      </c>
      <c r="CD60" s="163"/>
      <c r="CE60">
        <f t="shared" si="31"/>
        <v>10</v>
      </c>
      <c r="CF60" s="163"/>
      <c r="CG60">
        <f t="shared" si="32"/>
        <v>3</v>
      </c>
      <c r="CH60" s="163"/>
      <c r="CI60">
        <f t="shared" si="33"/>
        <v>11</v>
      </c>
      <c r="CJ60" s="163"/>
      <c r="CK60">
        <f t="shared" si="34"/>
        <v>11</v>
      </c>
      <c r="CL60" s="163"/>
      <c r="CM60">
        <f t="shared" si="35"/>
        <v>6</v>
      </c>
      <c r="CN60" s="163"/>
      <c r="CO60">
        <f t="shared" si="36"/>
        <v>15</v>
      </c>
      <c r="CP60" s="163"/>
      <c r="CQ60">
        <f t="shared" si="37"/>
        <v>5</v>
      </c>
      <c r="CR60" s="163"/>
      <c r="CS60">
        <f t="shared" si="38"/>
        <v>15</v>
      </c>
      <c r="CT60" s="163"/>
      <c r="CU60">
        <f t="shared" si="39"/>
        <v>5</v>
      </c>
      <c r="CV60" s="163"/>
      <c r="CW60">
        <f t="shared" si="40"/>
        <v>17</v>
      </c>
      <c r="CX60" s="163"/>
      <c r="CY60">
        <f t="shared" si="41"/>
        <v>14</v>
      </c>
      <c r="CZ60" s="163"/>
      <c r="DA60">
        <f t="shared" si="42"/>
        <v>7</v>
      </c>
      <c r="DB60" s="163"/>
      <c r="DC60">
        <f t="shared" si="43"/>
        <v>10</v>
      </c>
      <c r="DD60" s="163"/>
      <c r="DE60">
        <f t="shared" si="44"/>
        <v>11</v>
      </c>
      <c r="DF60" s="163"/>
      <c r="DG60">
        <f t="shared" si="45"/>
        <v>0</v>
      </c>
      <c r="DH60" s="163"/>
      <c r="DI60">
        <f t="shared" si="46"/>
        <v>10</v>
      </c>
      <c r="DJ60" s="163"/>
      <c r="DK60">
        <f t="shared" si="47"/>
        <v>6</v>
      </c>
      <c r="DL60" s="163"/>
      <c r="DM60">
        <f t="shared" si="48"/>
        <v>0</v>
      </c>
      <c r="DN60" s="163"/>
      <c r="DO60">
        <f t="shared" si="49"/>
        <v>7</v>
      </c>
      <c r="DP60" s="163"/>
      <c r="DQ60">
        <f t="shared" si="50"/>
        <v>6</v>
      </c>
      <c r="DR60" s="163"/>
      <c r="DS60">
        <f t="shared" si="51"/>
        <v>5</v>
      </c>
      <c r="DT60" s="163"/>
      <c r="DU60">
        <f t="shared" si="52"/>
        <v>5</v>
      </c>
      <c r="DV60" s="163"/>
      <c r="DW60">
        <f t="shared" si="53"/>
        <v>19</v>
      </c>
      <c r="DX60" s="163"/>
      <c r="DY60">
        <f t="shared" si="54"/>
        <v>11</v>
      </c>
      <c r="DZ60" s="163"/>
      <c r="EA60">
        <f t="shared" si="55"/>
        <v>8</v>
      </c>
      <c r="EB60" s="163"/>
      <c r="EC60">
        <f t="shared" si="56"/>
        <v>2</v>
      </c>
      <c r="ED60" s="163"/>
      <c r="EE60">
        <f t="shared" si="57"/>
        <v>15</v>
      </c>
      <c r="EF60" s="163"/>
      <c r="EG60">
        <f t="shared" si="58"/>
        <v>9</v>
      </c>
      <c r="EH60" s="163"/>
      <c r="EI60">
        <f t="shared" si="59"/>
        <v>8</v>
      </c>
      <c r="EJ60" s="163"/>
      <c r="EK60">
        <f t="shared" si="60"/>
        <v>12</v>
      </c>
      <c r="EL60" s="163"/>
      <c r="EM60">
        <f t="shared" si="61"/>
        <v>5</v>
      </c>
      <c r="EN60" s="163"/>
      <c r="EO60">
        <f t="shared" si="62"/>
        <v>5</v>
      </c>
      <c r="EP60" s="163"/>
      <c r="EQ60">
        <f t="shared" si="63"/>
        <v>12</v>
      </c>
      <c r="ER60" s="163"/>
      <c r="ES60">
        <f t="shared" si="64"/>
        <v>6</v>
      </c>
      <c r="ET60" s="163"/>
      <c r="EU60">
        <f t="shared" si="65"/>
        <v>15</v>
      </c>
      <c r="EV60" s="163"/>
      <c r="EW60">
        <f t="shared" si="66"/>
        <v>12</v>
      </c>
      <c r="EX60" s="163"/>
      <c r="EY60">
        <f t="shared" si="67"/>
        <v>12</v>
      </c>
      <c r="EZ60" s="163"/>
      <c r="FA60" s="163"/>
      <c r="FC60" s="163"/>
      <c r="FE60" s="163"/>
      <c r="FG60" s="163"/>
    </row>
    <row r="61" spans="2:163" ht="15" customHeight="1" x14ac:dyDescent="0.3">
      <c r="B61" s="20" t="s">
        <v>326</v>
      </c>
      <c r="C61" s="199"/>
      <c r="U61" s="161" t="s">
        <v>320</v>
      </c>
      <c r="V61" s="186"/>
      <c r="W61">
        <f t="shared" si="1"/>
        <v>0</v>
      </c>
      <c r="X61" s="163"/>
      <c r="Y61">
        <f t="shared" si="2"/>
        <v>0</v>
      </c>
      <c r="Z61" s="163"/>
      <c r="AA61">
        <f t="shared" si="3"/>
        <v>7</v>
      </c>
      <c r="AB61" s="163"/>
      <c r="AC61">
        <f t="shared" si="4"/>
        <v>4</v>
      </c>
      <c r="AD61" s="163"/>
      <c r="AE61">
        <f t="shared" si="5"/>
        <v>0</v>
      </c>
      <c r="AF61" s="163"/>
      <c r="AG61">
        <f t="shared" si="6"/>
        <v>2</v>
      </c>
      <c r="AH61" s="163"/>
      <c r="AI61">
        <f t="shared" si="7"/>
        <v>0</v>
      </c>
      <c r="AJ61" s="163"/>
      <c r="AK61">
        <f t="shared" si="8"/>
        <v>6</v>
      </c>
      <c r="AL61" s="163"/>
      <c r="AM61">
        <f t="shared" si="9"/>
        <v>4</v>
      </c>
      <c r="AN61" s="163"/>
      <c r="AO61">
        <f t="shared" si="10"/>
        <v>11</v>
      </c>
      <c r="AP61" s="163"/>
      <c r="AQ61">
        <f t="shared" si="11"/>
        <v>2</v>
      </c>
      <c r="AR61" s="163"/>
      <c r="AS61">
        <f t="shared" si="12"/>
        <v>0</v>
      </c>
      <c r="AT61" s="163"/>
      <c r="AU61">
        <f t="shared" si="13"/>
        <v>7</v>
      </c>
      <c r="AV61" s="163"/>
      <c r="AW61">
        <f t="shared" si="14"/>
        <v>0</v>
      </c>
      <c r="AX61" s="163"/>
      <c r="AY61">
        <f t="shared" si="15"/>
        <v>0</v>
      </c>
      <c r="AZ61" s="163"/>
      <c r="BA61">
        <f t="shared" si="16"/>
        <v>2</v>
      </c>
      <c r="BB61" s="163"/>
      <c r="BC61">
        <f t="shared" si="17"/>
        <v>0</v>
      </c>
      <c r="BD61" s="163"/>
      <c r="BE61">
        <f t="shared" si="18"/>
        <v>0</v>
      </c>
      <c r="BF61" s="163"/>
      <c r="BG61">
        <f t="shared" si="19"/>
        <v>0</v>
      </c>
      <c r="BH61" s="163"/>
      <c r="BI61">
        <f t="shared" si="20"/>
        <v>0</v>
      </c>
      <c r="BJ61" s="163"/>
      <c r="BK61">
        <f t="shared" si="21"/>
        <v>5</v>
      </c>
      <c r="BL61" s="163"/>
      <c r="BM61">
        <f t="shared" si="22"/>
        <v>8</v>
      </c>
      <c r="BN61" s="163"/>
      <c r="BO61">
        <f t="shared" si="23"/>
        <v>3</v>
      </c>
      <c r="BP61" s="163"/>
      <c r="BQ61">
        <f t="shared" si="24"/>
        <v>0</v>
      </c>
      <c r="BR61" s="163"/>
      <c r="BS61">
        <f t="shared" si="25"/>
        <v>0</v>
      </c>
      <c r="BT61" s="163"/>
      <c r="BU61">
        <f t="shared" si="26"/>
        <v>0</v>
      </c>
      <c r="BV61" s="163"/>
      <c r="BW61">
        <f t="shared" si="27"/>
        <v>0</v>
      </c>
      <c r="BX61" s="163"/>
      <c r="BY61">
        <f t="shared" si="28"/>
        <v>0</v>
      </c>
      <c r="BZ61" s="163"/>
      <c r="CA61">
        <f t="shared" si="29"/>
        <v>0</v>
      </c>
      <c r="CB61" s="163"/>
      <c r="CC61">
        <f t="shared" si="30"/>
        <v>0</v>
      </c>
      <c r="CD61" s="163"/>
      <c r="CE61">
        <f t="shared" si="31"/>
        <v>6</v>
      </c>
      <c r="CF61" s="163"/>
      <c r="CG61">
        <f t="shared" si="32"/>
        <v>0</v>
      </c>
      <c r="CH61" s="163"/>
      <c r="CI61">
        <f t="shared" si="33"/>
        <v>1</v>
      </c>
      <c r="CJ61" s="163"/>
      <c r="CK61">
        <f t="shared" si="34"/>
        <v>8</v>
      </c>
      <c r="CL61" s="163"/>
      <c r="CM61">
        <f t="shared" si="35"/>
        <v>0</v>
      </c>
      <c r="CN61" s="163"/>
      <c r="CO61">
        <f t="shared" si="36"/>
        <v>3</v>
      </c>
      <c r="CP61" s="163"/>
      <c r="CQ61">
        <f t="shared" si="37"/>
        <v>0</v>
      </c>
      <c r="CR61" s="163"/>
      <c r="CS61">
        <f t="shared" si="38"/>
        <v>4</v>
      </c>
      <c r="CT61" s="163"/>
      <c r="CU61">
        <f t="shared" si="39"/>
        <v>4</v>
      </c>
      <c r="CV61" s="163"/>
      <c r="CW61">
        <f t="shared" si="40"/>
        <v>7</v>
      </c>
      <c r="CX61" s="163"/>
      <c r="CY61">
        <f t="shared" si="41"/>
        <v>0</v>
      </c>
      <c r="CZ61" s="163"/>
      <c r="DA61">
        <f t="shared" si="42"/>
        <v>0</v>
      </c>
      <c r="DB61" s="163"/>
      <c r="DC61">
        <f t="shared" si="43"/>
        <v>0</v>
      </c>
      <c r="DD61" s="163"/>
      <c r="DE61">
        <f t="shared" si="44"/>
        <v>0</v>
      </c>
      <c r="DF61" s="163"/>
      <c r="DG61">
        <f t="shared" si="45"/>
        <v>0</v>
      </c>
      <c r="DH61" s="163"/>
      <c r="DI61">
        <f t="shared" si="46"/>
        <v>0</v>
      </c>
      <c r="DJ61" s="163"/>
      <c r="DK61">
        <f t="shared" si="47"/>
        <v>0</v>
      </c>
      <c r="DL61" s="163"/>
      <c r="DM61">
        <f t="shared" si="48"/>
        <v>0</v>
      </c>
      <c r="DN61" s="163"/>
      <c r="DO61">
        <f t="shared" si="49"/>
        <v>0</v>
      </c>
      <c r="DP61" s="163"/>
      <c r="DQ61">
        <f t="shared" si="50"/>
        <v>0</v>
      </c>
      <c r="DR61" s="163"/>
      <c r="DS61">
        <f t="shared" si="51"/>
        <v>0</v>
      </c>
      <c r="DT61" s="163"/>
      <c r="DU61">
        <f t="shared" si="52"/>
        <v>6</v>
      </c>
      <c r="DV61" s="163"/>
      <c r="DW61">
        <f t="shared" si="53"/>
        <v>2</v>
      </c>
      <c r="DX61" s="163"/>
      <c r="DY61">
        <f t="shared" si="54"/>
        <v>2</v>
      </c>
      <c r="DZ61" s="163"/>
      <c r="EA61">
        <f t="shared" si="55"/>
        <v>2</v>
      </c>
      <c r="EB61" s="163"/>
      <c r="EC61">
        <f t="shared" si="56"/>
        <v>2</v>
      </c>
      <c r="ED61" s="163"/>
      <c r="EE61">
        <f t="shared" si="57"/>
        <v>8</v>
      </c>
      <c r="EF61" s="163"/>
      <c r="EG61">
        <f t="shared" si="58"/>
        <v>10</v>
      </c>
      <c r="EH61" s="163"/>
      <c r="EI61">
        <f t="shared" si="59"/>
        <v>10</v>
      </c>
      <c r="EJ61" s="163"/>
      <c r="EK61">
        <f t="shared" si="60"/>
        <v>8</v>
      </c>
      <c r="EL61" s="163"/>
      <c r="EM61">
        <f t="shared" si="61"/>
        <v>8</v>
      </c>
      <c r="EN61" s="163"/>
      <c r="EO61">
        <f t="shared" si="62"/>
        <v>8</v>
      </c>
      <c r="EP61" s="163"/>
      <c r="EQ61">
        <f t="shared" si="63"/>
        <v>9</v>
      </c>
      <c r="ER61" s="163"/>
      <c r="ES61">
        <f t="shared" si="64"/>
        <v>8</v>
      </c>
      <c r="ET61" s="163"/>
      <c r="EU61">
        <f t="shared" si="65"/>
        <v>8</v>
      </c>
      <c r="EV61" s="163"/>
      <c r="EW61">
        <f t="shared" si="66"/>
        <v>10</v>
      </c>
      <c r="EX61" s="163"/>
      <c r="EY61">
        <f t="shared" si="67"/>
        <v>8</v>
      </c>
      <c r="EZ61" s="163"/>
      <c r="FA61" s="163"/>
      <c r="FC61" s="163"/>
      <c r="FE61" s="163"/>
      <c r="FG61" s="163"/>
    </row>
    <row r="62" spans="2:163" ht="15" customHeight="1" x14ac:dyDescent="0.3">
      <c r="B62" s="157" t="s">
        <v>327</v>
      </c>
      <c r="C62" s="187"/>
      <c r="U62" s="157" t="s">
        <v>321</v>
      </c>
      <c r="V62" s="187"/>
      <c r="W62">
        <f t="shared" si="1"/>
        <v>0</v>
      </c>
      <c r="X62" s="163"/>
      <c r="Y62">
        <f t="shared" si="2"/>
        <v>2</v>
      </c>
      <c r="Z62" s="163"/>
      <c r="AA62">
        <f t="shared" si="3"/>
        <v>0.5</v>
      </c>
      <c r="AB62" s="163"/>
      <c r="AC62">
        <f t="shared" si="4"/>
        <v>2</v>
      </c>
      <c r="AD62" s="163"/>
      <c r="AE62">
        <f t="shared" si="5"/>
        <v>0</v>
      </c>
      <c r="AF62" s="163"/>
      <c r="AG62">
        <f t="shared" si="6"/>
        <v>0</v>
      </c>
      <c r="AH62" s="163"/>
      <c r="AI62">
        <f t="shared" si="7"/>
        <v>0</v>
      </c>
      <c r="AJ62" s="163"/>
      <c r="AK62">
        <f t="shared" si="8"/>
        <v>0</v>
      </c>
      <c r="AL62" s="163"/>
      <c r="AM62">
        <f t="shared" si="9"/>
        <v>1</v>
      </c>
      <c r="AN62" s="163"/>
      <c r="AO62">
        <f t="shared" si="10"/>
        <v>0</v>
      </c>
      <c r="AP62" s="163"/>
      <c r="AQ62">
        <f t="shared" si="11"/>
        <v>4</v>
      </c>
      <c r="AR62" s="163"/>
      <c r="AS62">
        <f t="shared" si="12"/>
        <v>0</v>
      </c>
      <c r="AT62" s="163"/>
      <c r="AU62">
        <f t="shared" si="13"/>
        <v>2</v>
      </c>
      <c r="AV62" s="163"/>
      <c r="AW62">
        <f t="shared" si="14"/>
        <v>0</v>
      </c>
      <c r="AX62" s="163"/>
      <c r="AY62">
        <f t="shared" si="15"/>
        <v>0</v>
      </c>
      <c r="AZ62" s="163"/>
      <c r="BA62">
        <f t="shared" si="16"/>
        <v>1.5</v>
      </c>
      <c r="BB62" s="163"/>
      <c r="BC62">
        <f t="shared" si="17"/>
        <v>0</v>
      </c>
      <c r="BD62" s="163"/>
      <c r="BE62">
        <f t="shared" si="18"/>
        <v>0</v>
      </c>
      <c r="BF62" s="163"/>
      <c r="BG62">
        <f t="shared" si="19"/>
        <v>0</v>
      </c>
      <c r="BH62" s="163"/>
      <c r="BI62">
        <f t="shared" si="20"/>
        <v>4</v>
      </c>
      <c r="BJ62" s="163"/>
      <c r="BK62">
        <f t="shared" si="21"/>
        <v>0</v>
      </c>
      <c r="BL62" s="163"/>
      <c r="BM62">
        <f t="shared" si="22"/>
        <v>2</v>
      </c>
      <c r="BN62" s="163"/>
      <c r="BO62">
        <f t="shared" si="23"/>
        <v>1</v>
      </c>
      <c r="BP62" s="163"/>
      <c r="BQ62">
        <f t="shared" si="24"/>
        <v>1</v>
      </c>
      <c r="BR62" s="163"/>
      <c r="BS62">
        <f t="shared" si="25"/>
        <v>1</v>
      </c>
      <c r="BT62" s="163"/>
      <c r="BU62">
        <f t="shared" si="26"/>
        <v>1</v>
      </c>
      <c r="BV62" s="163"/>
      <c r="BW62">
        <f t="shared" si="27"/>
        <v>0</v>
      </c>
      <c r="BX62" s="163"/>
      <c r="BY62">
        <f t="shared" si="28"/>
        <v>0</v>
      </c>
      <c r="BZ62" s="163"/>
      <c r="CA62">
        <f t="shared" si="29"/>
        <v>1</v>
      </c>
      <c r="CB62" s="163"/>
      <c r="CC62">
        <f t="shared" si="30"/>
        <v>0</v>
      </c>
      <c r="CD62" s="163"/>
      <c r="CE62">
        <f t="shared" si="31"/>
        <v>7</v>
      </c>
      <c r="CF62" s="163"/>
      <c r="CG62">
        <f t="shared" si="32"/>
        <v>0</v>
      </c>
      <c r="CH62" s="163"/>
      <c r="CI62">
        <f t="shared" si="33"/>
        <v>1</v>
      </c>
      <c r="CJ62" s="163"/>
      <c r="CK62">
        <f t="shared" si="34"/>
        <v>0</v>
      </c>
      <c r="CL62" s="163"/>
      <c r="CM62">
        <f t="shared" si="35"/>
        <v>0</v>
      </c>
      <c r="CN62" s="163"/>
      <c r="CO62">
        <f t="shared" si="36"/>
        <v>4</v>
      </c>
      <c r="CP62" s="163"/>
      <c r="CQ62">
        <f t="shared" si="37"/>
        <v>2</v>
      </c>
      <c r="CR62" s="163"/>
      <c r="CS62">
        <f t="shared" si="38"/>
        <v>2</v>
      </c>
      <c r="CT62" s="163"/>
      <c r="CU62">
        <f t="shared" si="39"/>
        <v>1</v>
      </c>
      <c r="CV62" s="163"/>
      <c r="CW62">
        <f t="shared" si="40"/>
        <v>1</v>
      </c>
      <c r="CX62" s="163"/>
      <c r="CY62">
        <f t="shared" si="41"/>
        <v>0</v>
      </c>
      <c r="CZ62" s="163"/>
      <c r="DA62">
        <f t="shared" si="42"/>
        <v>0</v>
      </c>
      <c r="DB62" s="163"/>
      <c r="DC62">
        <f t="shared" si="43"/>
        <v>0</v>
      </c>
      <c r="DD62" s="163"/>
      <c r="DE62">
        <f t="shared" si="44"/>
        <v>1</v>
      </c>
      <c r="DF62" s="163"/>
      <c r="DG62">
        <f t="shared" si="45"/>
        <v>0</v>
      </c>
      <c r="DH62" s="163"/>
      <c r="DI62">
        <f t="shared" si="46"/>
        <v>0</v>
      </c>
      <c r="DJ62" s="163"/>
      <c r="DK62">
        <f t="shared" si="47"/>
        <v>0</v>
      </c>
      <c r="DL62" s="163"/>
      <c r="DM62">
        <f t="shared" si="48"/>
        <v>0</v>
      </c>
      <c r="DN62" s="163"/>
      <c r="DO62">
        <f t="shared" si="49"/>
        <v>0</v>
      </c>
      <c r="DP62" s="163"/>
      <c r="DQ62">
        <f t="shared" si="50"/>
        <v>0</v>
      </c>
      <c r="DR62" s="163"/>
      <c r="DS62">
        <f t="shared" si="51"/>
        <v>0</v>
      </c>
      <c r="DT62" s="163"/>
      <c r="DU62">
        <f t="shared" si="52"/>
        <v>1</v>
      </c>
      <c r="DV62" s="163"/>
      <c r="DW62">
        <f t="shared" si="53"/>
        <v>2</v>
      </c>
      <c r="DX62" s="163"/>
      <c r="DY62">
        <f t="shared" si="54"/>
        <v>2</v>
      </c>
      <c r="DZ62" s="163"/>
      <c r="EA62">
        <f t="shared" si="55"/>
        <v>1</v>
      </c>
      <c r="EB62" s="163"/>
      <c r="EC62">
        <f t="shared" si="56"/>
        <v>0</v>
      </c>
      <c r="ED62" s="163"/>
      <c r="EE62">
        <f t="shared" si="57"/>
        <v>3</v>
      </c>
      <c r="EF62" s="163"/>
      <c r="EG62">
        <f t="shared" si="58"/>
        <v>2</v>
      </c>
      <c r="EH62" s="163"/>
      <c r="EI62">
        <f t="shared" si="59"/>
        <v>1</v>
      </c>
      <c r="EJ62" s="163"/>
      <c r="EK62">
        <f t="shared" si="60"/>
        <v>0</v>
      </c>
      <c r="EL62" s="163"/>
      <c r="EM62">
        <f t="shared" si="61"/>
        <v>0</v>
      </c>
      <c r="EN62" s="163"/>
      <c r="EO62">
        <f t="shared" si="62"/>
        <v>0</v>
      </c>
      <c r="EP62" s="163"/>
      <c r="EQ62">
        <f t="shared" si="63"/>
        <v>1</v>
      </c>
      <c r="ER62" s="163"/>
      <c r="ES62">
        <f t="shared" si="64"/>
        <v>0</v>
      </c>
      <c r="ET62" s="163"/>
      <c r="EU62">
        <f t="shared" si="65"/>
        <v>1.5</v>
      </c>
      <c r="EV62" s="163"/>
      <c r="EW62">
        <f t="shared" si="66"/>
        <v>1</v>
      </c>
      <c r="EX62" s="163"/>
      <c r="EY62">
        <f t="shared" si="67"/>
        <v>1</v>
      </c>
      <c r="EZ62" s="163"/>
      <c r="FA62" s="163"/>
      <c r="FC62" s="163"/>
      <c r="FE62" s="163"/>
      <c r="FG62" s="163"/>
    </row>
    <row r="63" spans="2:163" ht="15" customHeight="1" x14ac:dyDescent="0.3">
      <c r="B63" s="8" t="s">
        <v>328</v>
      </c>
      <c r="C63" s="200"/>
      <c r="U63" s="162" t="s">
        <v>322</v>
      </c>
      <c r="V63" s="188"/>
      <c r="W63">
        <f t="shared" si="1"/>
        <v>0</v>
      </c>
      <c r="X63" s="163"/>
      <c r="Y63">
        <f t="shared" si="2"/>
        <v>8</v>
      </c>
      <c r="Z63" s="163"/>
      <c r="AA63">
        <f t="shared" si="3"/>
        <v>0</v>
      </c>
      <c r="AB63" s="163"/>
      <c r="AC63">
        <f t="shared" si="4"/>
        <v>2</v>
      </c>
      <c r="AD63" s="163"/>
      <c r="AE63">
        <f t="shared" si="5"/>
        <v>0</v>
      </c>
      <c r="AF63" s="163"/>
      <c r="AG63">
        <f t="shared" si="6"/>
        <v>0</v>
      </c>
      <c r="AH63" s="163"/>
      <c r="AI63">
        <f t="shared" si="7"/>
        <v>0</v>
      </c>
      <c r="AJ63" s="163"/>
      <c r="AK63">
        <f t="shared" si="8"/>
        <v>4</v>
      </c>
      <c r="AL63" s="163"/>
      <c r="AM63">
        <f t="shared" si="9"/>
        <v>6</v>
      </c>
      <c r="AN63" s="163"/>
      <c r="AO63">
        <f t="shared" si="10"/>
        <v>2</v>
      </c>
      <c r="AP63" s="163"/>
      <c r="AQ63">
        <f t="shared" si="11"/>
        <v>3</v>
      </c>
      <c r="AR63" s="163"/>
      <c r="AS63">
        <f t="shared" si="12"/>
        <v>0</v>
      </c>
      <c r="AT63" s="163"/>
      <c r="AU63">
        <f t="shared" si="13"/>
        <v>0</v>
      </c>
      <c r="AV63" s="163"/>
      <c r="AW63">
        <f t="shared" si="14"/>
        <v>2</v>
      </c>
      <c r="AX63" s="163"/>
      <c r="AY63">
        <f t="shared" si="15"/>
        <v>0</v>
      </c>
      <c r="AZ63" s="163"/>
      <c r="BA63">
        <f t="shared" si="16"/>
        <v>0</v>
      </c>
      <c r="BB63" s="163"/>
      <c r="BC63">
        <f t="shared" si="17"/>
        <v>0</v>
      </c>
      <c r="BD63" s="163"/>
      <c r="BE63">
        <f t="shared" si="18"/>
        <v>0</v>
      </c>
      <c r="BF63" s="163"/>
      <c r="BG63">
        <f t="shared" si="19"/>
        <v>0</v>
      </c>
      <c r="BH63" s="163"/>
      <c r="BI63">
        <f t="shared" si="20"/>
        <v>1</v>
      </c>
      <c r="BJ63" s="163"/>
      <c r="BK63">
        <f t="shared" si="21"/>
        <v>0</v>
      </c>
      <c r="BL63" s="163"/>
      <c r="BM63">
        <f t="shared" si="22"/>
        <v>4</v>
      </c>
      <c r="BN63" s="163"/>
      <c r="BO63">
        <f t="shared" si="23"/>
        <v>2</v>
      </c>
      <c r="BP63" s="163"/>
      <c r="BQ63">
        <f t="shared" si="24"/>
        <v>6</v>
      </c>
      <c r="BR63" s="163"/>
      <c r="BS63">
        <f t="shared" si="25"/>
        <v>0</v>
      </c>
      <c r="BT63" s="163"/>
      <c r="BU63">
        <f t="shared" si="26"/>
        <v>0</v>
      </c>
      <c r="BV63" s="163"/>
      <c r="BW63">
        <f t="shared" si="27"/>
        <v>0</v>
      </c>
      <c r="BX63" s="163"/>
      <c r="BY63">
        <f t="shared" si="28"/>
        <v>0</v>
      </c>
      <c r="BZ63" s="163"/>
      <c r="CA63">
        <f t="shared" si="29"/>
        <v>0</v>
      </c>
      <c r="CB63" s="163"/>
      <c r="CC63">
        <f t="shared" si="30"/>
        <v>0</v>
      </c>
      <c r="CD63" s="163"/>
      <c r="CE63">
        <f t="shared" si="31"/>
        <v>8</v>
      </c>
      <c r="CF63" s="163"/>
      <c r="CG63">
        <f t="shared" si="32"/>
        <v>0</v>
      </c>
      <c r="CH63" s="163"/>
      <c r="CI63">
        <f t="shared" si="33"/>
        <v>0</v>
      </c>
      <c r="CJ63" s="163"/>
      <c r="CK63">
        <f t="shared" si="34"/>
        <v>0</v>
      </c>
      <c r="CL63" s="163"/>
      <c r="CM63">
        <f t="shared" si="35"/>
        <v>0</v>
      </c>
      <c r="CN63" s="163"/>
      <c r="CO63">
        <f t="shared" si="36"/>
        <v>8</v>
      </c>
      <c r="CP63" s="163"/>
      <c r="CQ63">
        <f t="shared" si="37"/>
        <v>0</v>
      </c>
      <c r="CR63" s="163"/>
      <c r="CS63">
        <f t="shared" si="38"/>
        <v>6</v>
      </c>
      <c r="CT63" s="163"/>
      <c r="CU63">
        <f t="shared" si="39"/>
        <v>0</v>
      </c>
      <c r="CV63" s="163"/>
      <c r="CW63">
        <f t="shared" si="40"/>
        <v>0</v>
      </c>
      <c r="CX63" s="163"/>
      <c r="CY63">
        <f t="shared" si="41"/>
        <v>0</v>
      </c>
      <c r="CZ63" s="163"/>
      <c r="DA63">
        <f t="shared" si="42"/>
        <v>0</v>
      </c>
      <c r="DB63" s="163"/>
      <c r="DC63">
        <f t="shared" si="43"/>
        <v>6</v>
      </c>
      <c r="DD63" s="163"/>
      <c r="DE63">
        <f t="shared" si="44"/>
        <v>0</v>
      </c>
      <c r="DF63" s="163"/>
      <c r="DG63">
        <f t="shared" si="45"/>
        <v>0</v>
      </c>
      <c r="DH63" s="163"/>
      <c r="DI63">
        <f t="shared" si="46"/>
        <v>0</v>
      </c>
      <c r="DJ63" s="163"/>
      <c r="DK63">
        <f t="shared" si="47"/>
        <v>0</v>
      </c>
      <c r="DL63" s="163"/>
      <c r="DM63">
        <f t="shared" si="48"/>
        <v>0</v>
      </c>
      <c r="DN63" s="163"/>
      <c r="DO63">
        <f t="shared" si="49"/>
        <v>0</v>
      </c>
      <c r="DP63" s="163"/>
      <c r="DQ63">
        <f t="shared" si="50"/>
        <v>0</v>
      </c>
      <c r="DR63" s="163"/>
      <c r="DS63">
        <f t="shared" si="51"/>
        <v>0</v>
      </c>
      <c r="DT63" s="163"/>
      <c r="DU63">
        <f t="shared" si="52"/>
        <v>0</v>
      </c>
      <c r="DV63" s="163"/>
      <c r="DW63">
        <f t="shared" si="53"/>
        <v>0</v>
      </c>
      <c r="DX63" s="163"/>
      <c r="DY63">
        <f t="shared" si="54"/>
        <v>5</v>
      </c>
      <c r="DZ63" s="163"/>
      <c r="EA63">
        <f t="shared" si="55"/>
        <v>0</v>
      </c>
      <c r="EB63" s="163"/>
      <c r="EC63">
        <f t="shared" si="56"/>
        <v>0</v>
      </c>
      <c r="ED63" s="163"/>
      <c r="EE63">
        <f t="shared" si="57"/>
        <v>0</v>
      </c>
      <c r="EF63" s="163"/>
      <c r="EG63">
        <f t="shared" si="58"/>
        <v>2</v>
      </c>
      <c r="EH63" s="163"/>
      <c r="EI63">
        <f t="shared" si="59"/>
        <v>6</v>
      </c>
      <c r="EJ63" s="163"/>
      <c r="EK63">
        <f t="shared" si="60"/>
        <v>0</v>
      </c>
      <c r="EL63" s="163"/>
      <c r="EM63">
        <f t="shared" si="61"/>
        <v>0</v>
      </c>
      <c r="EN63" s="163"/>
      <c r="EO63">
        <f t="shared" si="62"/>
        <v>0</v>
      </c>
      <c r="EP63" s="163"/>
      <c r="EQ63">
        <f t="shared" si="63"/>
        <v>0</v>
      </c>
      <c r="ER63" s="163"/>
      <c r="ES63">
        <f t="shared" si="64"/>
        <v>0</v>
      </c>
      <c r="ET63" s="163"/>
      <c r="EU63">
        <f t="shared" si="65"/>
        <v>0</v>
      </c>
      <c r="EV63" s="163"/>
      <c r="EW63">
        <f t="shared" si="66"/>
        <v>0</v>
      </c>
      <c r="EX63" s="163"/>
      <c r="EY63">
        <f t="shared" si="67"/>
        <v>2</v>
      </c>
      <c r="EZ63" s="163"/>
      <c r="FA63" s="163"/>
      <c r="FC63" s="163"/>
      <c r="FE63" s="163"/>
      <c r="FG63" s="163"/>
    </row>
    <row r="64" spans="2:163" ht="46.8" x14ac:dyDescent="0.3">
      <c r="B64" s="158" t="s">
        <v>329</v>
      </c>
      <c r="C64" s="189"/>
      <c r="U64" s="158" t="s">
        <v>323</v>
      </c>
      <c r="V64" s="189"/>
      <c r="W64">
        <f t="shared" si="1"/>
        <v>0</v>
      </c>
      <c r="X64" s="163"/>
      <c r="Y64">
        <f t="shared" si="2"/>
        <v>0</v>
      </c>
      <c r="Z64" s="163"/>
      <c r="AA64">
        <f t="shared" si="3"/>
        <v>0</v>
      </c>
      <c r="AB64" s="163"/>
      <c r="AC64">
        <f t="shared" si="4"/>
        <v>0</v>
      </c>
      <c r="AD64" s="163"/>
      <c r="AE64">
        <f t="shared" si="5"/>
        <v>0</v>
      </c>
      <c r="AF64" s="163"/>
      <c r="AG64">
        <f t="shared" si="6"/>
        <v>0</v>
      </c>
      <c r="AH64" s="163"/>
      <c r="AI64">
        <f t="shared" si="7"/>
        <v>0</v>
      </c>
      <c r="AJ64" s="163"/>
      <c r="AK64">
        <f t="shared" si="8"/>
        <v>0</v>
      </c>
      <c r="AL64" s="163"/>
      <c r="AM64">
        <f t="shared" si="9"/>
        <v>0</v>
      </c>
      <c r="AN64" s="163"/>
      <c r="AO64">
        <f t="shared" si="10"/>
        <v>0</v>
      </c>
      <c r="AP64" s="163"/>
      <c r="AQ64">
        <f t="shared" si="11"/>
        <v>2</v>
      </c>
      <c r="AR64" s="163"/>
      <c r="AS64">
        <f t="shared" si="12"/>
        <v>0</v>
      </c>
      <c r="AT64" s="163"/>
      <c r="AU64">
        <f t="shared" si="13"/>
        <v>0</v>
      </c>
      <c r="AV64" s="163"/>
      <c r="AW64">
        <f t="shared" si="14"/>
        <v>0</v>
      </c>
      <c r="AX64" s="163"/>
      <c r="AY64">
        <f t="shared" si="15"/>
        <v>0</v>
      </c>
      <c r="AZ64" s="163"/>
      <c r="BA64">
        <f t="shared" si="16"/>
        <v>0</v>
      </c>
      <c r="BB64" s="163"/>
      <c r="BC64">
        <f t="shared" si="17"/>
        <v>0</v>
      </c>
      <c r="BD64" s="163"/>
      <c r="BE64">
        <f t="shared" si="18"/>
        <v>0</v>
      </c>
      <c r="BF64" s="163"/>
      <c r="BG64">
        <f t="shared" si="19"/>
        <v>0</v>
      </c>
      <c r="BH64" s="163"/>
      <c r="BI64">
        <f t="shared" si="20"/>
        <v>0</v>
      </c>
      <c r="BJ64" s="163"/>
      <c r="BK64">
        <f t="shared" si="21"/>
        <v>0</v>
      </c>
      <c r="BL64" s="163"/>
      <c r="BM64">
        <f t="shared" si="22"/>
        <v>0</v>
      </c>
      <c r="BN64" s="163"/>
      <c r="BO64">
        <f t="shared" si="23"/>
        <v>0</v>
      </c>
      <c r="BP64" s="163"/>
      <c r="BQ64">
        <f t="shared" si="24"/>
        <v>0</v>
      </c>
      <c r="BR64" s="163"/>
      <c r="BS64">
        <f t="shared" si="25"/>
        <v>0</v>
      </c>
      <c r="BT64" s="163"/>
      <c r="BU64">
        <f t="shared" si="26"/>
        <v>0</v>
      </c>
      <c r="BV64" s="163"/>
      <c r="BW64">
        <f t="shared" si="27"/>
        <v>0</v>
      </c>
      <c r="BX64" s="163"/>
      <c r="BY64">
        <f t="shared" si="28"/>
        <v>0</v>
      </c>
      <c r="BZ64" s="163"/>
      <c r="CA64">
        <f t="shared" si="29"/>
        <v>0</v>
      </c>
      <c r="CB64" s="163"/>
      <c r="CC64">
        <f t="shared" si="30"/>
        <v>0</v>
      </c>
      <c r="CD64" s="163"/>
      <c r="CE64">
        <f t="shared" si="31"/>
        <v>0</v>
      </c>
      <c r="CF64" s="163"/>
      <c r="CG64">
        <f t="shared" si="32"/>
        <v>0</v>
      </c>
      <c r="CH64" s="163"/>
      <c r="CI64">
        <f t="shared" si="33"/>
        <v>0</v>
      </c>
      <c r="CJ64" s="163"/>
      <c r="CK64">
        <f t="shared" si="34"/>
        <v>0</v>
      </c>
      <c r="CL64" s="163"/>
      <c r="CM64">
        <f t="shared" si="35"/>
        <v>0</v>
      </c>
      <c r="CN64" s="163"/>
      <c r="CO64">
        <f t="shared" si="36"/>
        <v>0</v>
      </c>
      <c r="CP64" s="163"/>
      <c r="CQ64">
        <f t="shared" si="37"/>
        <v>0</v>
      </c>
      <c r="CR64" s="163"/>
      <c r="CS64">
        <f t="shared" si="38"/>
        <v>0</v>
      </c>
      <c r="CT64" s="163"/>
      <c r="CU64">
        <f t="shared" si="39"/>
        <v>0</v>
      </c>
      <c r="CV64" s="163"/>
      <c r="CW64">
        <f t="shared" si="40"/>
        <v>0</v>
      </c>
      <c r="CX64" s="163"/>
      <c r="CY64">
        <f t="shared" si="41"/>
        <v>0</v>
      </c>
      <c r="CZ64" s="163"/>
      <c r="DA64">
        <f t="shared" si="42"/>
        <v>0</v>
      </c>
      <c r="DB64" s="163"/>
      <c r="DC64">
        <f t="shared" si="43"/>
        <v>0</v>
      </c>
      <c r="DD64" s="163"/>
      <c r="DE64">
        <f t="shared" si="44"/>
        <v>0</v>
      </c>
      <c r="DF64" s="163"/>
      <c r="DG64">
        <f t="shared" si="45"/>
        <v>0</v>
      </c>
      <c r="DH64" s="163"/>
      <c r="DI64">
        <f t="shared" si="46"/>
        <v>0</v>
      </c>
      <c r="DJ64" s="163"/>
      <c r="DK64">
        <f t="shared" si="47"/>
        <v>0</v>
      </c>
      <c r="DL64" s="163"/>
      <c r="DM64">
        <f t="shared" si="48"/>
        <v>0</v>
      </c>
      <c r="DN64" s="163"/>
      <c r="DO64">
        <f t="shared" si="49"/>
        <v>0</v>
      </c>
      <c r="DP64" s="163"/>
      <c r="DQ64">
        <f t="shared" si="50"/>
        <v>0</v>
      </c>
      <c r="DR64" s="163"/>
      <c r="DS64">
        <f t="shared" si="51"/>
        <v>0</v>
      </c>
      <c r="DT64" s="163"/>
      <c r="DU64">
        <f t="shared" si="52"/>
        <v>0</v>
      </c>
      <c r="DV64" s="163"/>
      <c r="DW64">
        <f t="shared" si="53"/>
        <v>0</v>
      </c>
      <c r="DX64" s="163"/>
      <c r="DY64">
        <f t="shared" si="54"/>
        <v>0</v>
      </c>
      <c r="DZ64" s="163"/>
      <c r="EA64">
        <f t="shared" si="55"/>
        <v>0</v>
      </c>
      <c r="EB64" s="163"/>
      <c r="EC64">
        <f t="shared" si="56"/>
        <v>0</v>
      </c>
      <c r="ED64" s="163"/>
      <c r="EE64">
        <f t="shared" si="57"/>
        <v>0</v>
      </c>
      <c r="EF64" s="163"/>
      <c r="EG64">
        <f t="shared" si="58"/>
        <v>0</v>
      </c>
      <c r="EH64" s="163"/>
      <c r="EI64">
        <f t="shared" si="59"/>
        <v>0</v>
      </c>
      <c r="EJ64" s="163"/>
      <c r="EK64">
        <f t="shared" si="60"/>
        <v>0</v>
      </c>
      <c r="EL64" s="163"/>
      <c r="EM64">
        <f t="shared" si="61"/>
        <v>0</v>
      </c>
      <c r="EN64" s="163"/>
      <c r="EO64">
        <f t="shared" si="62"/>
        <v>0</v>
      </c>
      <c r="EP64" s="163"/>
      <c r="EQ64">
        <f t="shared" si="63"/>
        <v>0</v>
      </c>
      <c r="ER64" s="163"/>
      <c r="ES64">
        <f t="shared" si="64"/>
        <v>0</v>
      </c>
      <c r="ET64" s="163"/>
      <c r="EU64">
        <f t="shared" si="65"/>
        <v>0</v>
      </c>
      <c r="EV64" s="163"/>
      <c r="EW64">
        <f t="shared" si="66"/>
        <v>0</v>
      </c>
      <c r="EX64" s="163"/>
      <c r="EY64">
        <f t="shared" si="67"/>
        <v>0</v>
      </c>
      <c r="EZ64" s="163"/>
      <c r="FA64" s="163"/>
      <c r="FC64" s="163"/>
      <c r="FE64" s="163"/>
      <c r="FG64" s="163"/>
    </row>
    <row r="65" spans="2:163" x14ac:dyDescent="0.3">
      <c r="X65" s="163"/>
      <c r="Z65" s="163"/>
      <c r="AB65" s="163"/>
      <c r="AD65" s="163"/>
      <c r="AF65" s="163"/>
      <c r="AH65" s="163"/>
      <c r="AJ65" s="163"/>
      <c r="AL65" s="163"/>
      <c r="AN65" s="163"/>
      <c r="AP65" s="163"/>
      <c r="AR65" s="163"/>
      <c r="AT65" s="163"/>
      <c r="AV65" s="163"/>
      <c r="AX65" s="163"/>
      <c r="AZ65" s="163"/>
      <c r="BB65" s="163"/>
      <c r="BD65" s="163"/>
      <c r="BF65" s="163"/>
      <c r="BH65" s="163"/>
      <c r="BJ65" s="163"/>
      <c r="BL65" s="163"/>
      <c r="BN65" s="163"/>
      <c r="BP65" s="163"/>
      <c r="BR65" s="163"/>
      <c r="BT65" s="163"/>
      <c r="BV65" s="163"/>
      <c r="BX65" s="163"/>
      <c r="BZ65" s="163"/>
      <c r="CB65" s="163"/>
      <c r="CD65" s="163"/>
      <c r="CF65" s="163"/>
      <c r="CH65" s="163"/>
      <c r="CJ65" s="163"/>
      <c r="CL65" s="163"/>
      <c r="CN65" s="163"/>
      <c r="CP65" s="163"/>
      <c r="CR65" s="163"/>
      <c r="CT65" s="163"/>
      <c r="CV65" s="163"/>
      <c r="CX65" s="163"/>
      <c r="CZ65" s="163"/>
      <c r="DB65" s="163"/>
      <c r="DD65" s="163"/>
      <c r="DF65" s="163"/>
      <c r="DH65" s="163"/>
      <c r="DJ65" s="163"/>
      <c r="DL65" s="163"/>
      <c r="DN65" s="163"/>
      <c r="DP65" s="163"/>
      <c r="DR65" s="163"/>
      <c r="DT65" s="163"/>
      <c r="DV65" s="163"/>
      <c r="DX65" s="163"/>
      <c r="DZ65" s="163"/>
      <c r="EB65" s="163"/>
      <c r="ED65" s="163"/>
      <c r="EF65" s="163"/>
      <c r="EH65" s="163"/>
      <c r="EJ65" s="163"/>
      <c r="EL65" s="163"/>
      <c r="EN65" s="163"/>
      <c r="EP65" s="163"/>
      <c r="ER65" s="163"/>
      <c r="ET65" s="163"/>
      <c r="EV65" s="163"/>
      <c r="EX65" s="163"/>
      <c r="EZ65" s="163"/>
      <c r="FA65" s="163"/>
      <c r="FC65" s="163"/>
      <c r="FE65" s="163"/>
      <c r="FG65" s="163"/>
    </row>
    <row r="66" spans="2:163" x14ac:dyDescent="0.3">
      <c r="U66" t="s">
        <v>313</v>
      </c>
      <c r="W66">
        <f>SUM(W59:W65)</f>
        <v>0</v>
      </c>
      <c r="X66" s="163"/>
      <c r="Y66">
        <f>SUM(Y59:Y65)</f>
        <v>22</v>
      </c>
      <c r="Z66" s="163"/>
      <c r="AA66">
        <f>SUM(AA59:AA65)</f>
        <v>29.5</v>
      </c>
      <c r="AB66" s="163"/>
      <c r="AC66">
        <f>SUM(AC59:AC65)</f>
        <v>29</v>
      </c>
      <c r="AD66" s="163"/>
      <c r="AE66">
        <f>SUM(AE59:AE65)</f>
        <v>12</v>
      </c>
      <c r="AF66" s="163"/>
      <c r="AG66">
        <f>SUM(AG59:AG65)</f>
        <v>14</v>
      </c>
      <c r="AH66" s="163"/>
      <c r="AI66">
        <f>SUM(AI59:AI65)</f>
        <v>8</v>
      </c>
      <c r="AJ66" s="163"/>
      <c r="AK66">
        <f>SUM(AK59:AK65)</f>
        <v>22</v>
      </c>
      <c r="AL66" s="163"/>
      <c r="AM66">
        <f>SUM(AM59:AM65)</f>
        <v>28</v>
      </c>
      <c r="AN66" s="163"/>
      <c r="AO66">
        <f>SUM(AO59:AO65)</f>
        <v>31.5</v>
      </c>
      <c r="AP66" s="163"/>
      <c r="AQ66">
        <f>SUM(AQ59:AQ65)</f>
        <v>33.5</v>
      </c>
      <c r="AR66" s="163"/>
      <c r="AS66">
        <f>SUM(AS59:AS65)</f>
        <v>8</v>
      </c>
      <c r="AT66" s="163"/>
      <c r="AU66">
        <f>SUM(AU59:AU65)</f>
        <v>27.5</v>
      </c>
      <c r="AV66" s="163"/>
      <c r="AW66">
        <f>SUM(AW59:AW65)</f>
        <v>14</v>
      </c>
      <c r="AX66" s="163"/>
      <c r="AY66">
        <f>SUM(AY59:AY65)</f>
        <v>8</v>
      </c>
      <c r="AZ66" s="163"/>
      <c r="BA66">
        <f>SUM(BA59:BA65)</f>
        <v>19.5</v>
      </c>
      <c r="BB66" s="163"/>
      <c r="BC66">
        <f>SUM(BC59:BC65)</f>
        <v>2</v>
      </c>
      <c r="BD66" s="163"/>
      <c r="BE66">
        <f>SUM(BE59:BE65)</f>
        <v>6.5</v>
      </c>
      <c r="BF66" s="163"/>
      <c r="BG66">
        <f>SUM(BG59:BG65)</f>
        <v>4</v>
      </c>
      <c r="BH66" s="163"/>
      <c r="BI66">
        <f>SUM(BI59:BI65)</f>
        <v>27</v>
      </c>
      <c r="BJ66" s="163"/>
      <c r="BK66">
        <f>SUM(BK59:BK65)</f>
        <v>12</v>
      </c>
      <c r="BL66" s="163"/>
      <c r="BM66">
        <f>SUM(BM59:BM65)</f>
        <v>30</v>
      </c>
      <c r="BN66" s="163"/>
      <c r="BO66">
        <f>SUM(BO59:BO65)</f>
        <v>13.5</v>
      </c>
      <c r="BP66" s="163"/>
      <c r="BQ66">
        <f>SUM(BQ59:BQ65)</f>
        <v>27</v>
      </c>
      <c r="BR66" s="163"/>
      <c r="BS66">
        <f>SUM(BS59:BS65)</f>
        <v>13</v>
      </c>
      <c r="BT66" s="163"/>
      <c r="BU66">
        <f>SUM(BU59:BU65)</f>
        <v>14</v>
      </c>
      <c r="BV66" s="163"/>
      <c r="BW66">
        <f>SUM(BW59:BW65)</f>
        <v>4</v>
      </c>
      <c r="BX66" s="163"/>
      <c r="BY66">
        <f>SUM(BY59:BY65)</f>
        <v>9</v>
      </c>
      <c r="BZ66" s="163"/>
      <c r="CA66">
        <f>SUM(CA59:CA65)</f>
        <v>7.5</v>
      </c>
      <c r="CB66" s="163"/>
      <c r="CC66">
        <f>SUM(CC59:CC65)</f>
        <v>8</v>
      </c>
      <c r="CD66" s="163"/>
      <c r="CE66">
        <f>SUM(CE59:CE65)</f>
        <v>41</v>
      </c>
      <c r="CF66" s="163"/>
      <c r="CG66">
        <f>SUM(CG59:CG65)</f>
        <v>5</v>
      </c>
      <c r="CH66" s="163"/>
      <c r="CI66">
        <f>SUM(CI59:CI65)</f>
        <v>15</v>
      </c>
      <c r="CJ66" s="163"/>
      <c r="CK66">
        <f>SUM(CK59:CK65)</f>
        <v>19</v>
      </c>
      <c r="CL66" s="163"/>
      <c r="CM66">
        <f>SUM(CM59:CM65)</f>
        <v>8.5</v>
      </c>
      <c r="CN66" s="163"/>
      <c r="CO66">
        <f>SUM(CO59:CO65)</f>
        <v>33.5</v>
      </c>
      <c r="CP66" s="163"/>
      <c r="CQ66">
        <f>SUM(CQ59:CQ65)</f>
        <v>7</v>
      </c>
      <c r="CR66" s="163"/>
      <c r="CS66">
        <f>SUM(CS59:CS65)</f>
        <v>30.5</v>
      </c>
      <c r="CT66" s="163"/>
      <c r="CU66">
        <f>SUM(CU59:CU65)</f>
        <v>10</v>
      </c>
      <c r="CV66" s="163"/>
      <c r="CW66">
        <f>SUM(CW59:CW65)</f>
        <v>28.5</v>
      </c>
      <c r="CX66" s="163"/>
      <c r="CY66">
        <f>SUM(CY59:CY65)</f>
        <v>16</v>
      </c>
      <c r="CZ66" s="163"/>
      <c r="DA66">
        <f>SUM(DA59:DA65)</f>
        <v>9</v>
      </c>
      <c r="DB66" s="163"/>
      <c r="DC66">
        <f>SUM(DC59:DC65)</f>
        <v>18</v>
      </c>
      <c r="DD66" s="163"/>
      <c r="DE66">
        <f>SUM(DE59:DE65)</f>
        <v>15.5</v>
      </c>
      <c r="DF66" s="163"/>
      <c r="DG66">
        <f>SUM(DG59:DG65)</f>
        <v>0</v>
      </c>
      <c r="DH66" s="163"/>
      <c r="DI66">
        <f>SUM(DI59:DI65)</f>
        <v>12</v>
      </c>
      <c r="DJ66" s="163"/>
      <c r="DK66">
        <f>SUM(DK59:DK65)</f>
        <v>8</v>
      </c>
      <c r="DL66" s="163"/>
      <c r="DM66">
        <f>SUM(DM59:DM65)</f>
        <v>2.5</v>
      </c>
      <c r="DN66" s="163"/>
      <c r="DO66">
        <f>SUM(DO59:DO65)</f>
        <v>9</v>
      </c>
      <c r="DP66" s="163"/>
      <c r="DQ66">
        <f>SUM(DQ59:DQ65)</f>
        <v>8</v>
      </c>
      <c r="DR66" s="163"/>
      <c r="DS66">
        <f>SUM(DS59:DS65)</f>
        <v>7</v>
      </c>
      <c r="DT66" s="163"/>
      <c r="DU66">
        <f>SUM(DU59:DU65)</f>
        <v>12</v>
      </c>
      <c r="DV66" s="163"/>
      <c r="DW66">
        <f>SUM(DW59:DW65)</f>
        <v>26.5</v>
      </c>
      <c r="DX66" s="163"/>
      <c r="DY66">
        <f>SUM(DY59:DY65)</f>
        <v>23.5</v>
      </c>
      <c r="DZ66" s="163"/>
      <c r="EA66">
        <f>SUM(EA59:EA65)</f>
        <v>15</v>
      </c>
      <c r="EB66" s="163"/>
      <c r="EC66">
        <f>SUM(EC59:EC65)</f>
        <v>4</v>
      </c>
      <c r="ED66" s="163"/>
      <c r="EE66">
        <f>SUM(EE59:EE65)</f>
        <v>27</v>
      </c>
      <c r="EF66" s="163"/>
      <c r="EG66">
        <f>SUM(EG59:EG65)</f>
        <v>26.5</v>
      </c>
      <c r="EH66" s="163"/>
      <c r="EI66">
        <f>SUM(EI59:EI65)</f>
        <v>25</v>
      </c>
      <c r="EJ66" s="163"/>
      <c r="EK66">
        <f>SUM(EK59:EK65)</f>
        <v>20</v>
      </c>
      <c r="EL66" s="163"/>
      <c r="EM66">
        <f>SUM(EM59:EM65)</f>
        <v>13</v>
      </c>
      <c r="EN66" s="163"/>
      <c r="EO66">
        <f>SUM(EO59:EO65)</f>
        <v>13</v>
      </c>
      <c r="EP66" s="163"/>
      <c r="EQ66">
        <f>SUM(EQ59:EQ65)</f>
        <v>22</v>
      </c>
      <c r="ER66" s="163"/>
      <c r="ES66">
        <f>SUM(ES59:ES65)</f>
        <v>14</v>
      </c>
      <c r="ET66" s="163"/>
      <c r="EU66">
        <f>SUM(EU59:EU65)</f>
        <v>24.5</v>
      </c>
      <c r="EV66" s="163"/>
      <c r="EW66">
        <f>SUM(EW59:EW65)</f>
        <v>26</v>
      </c>
      <c r="EX66" s="163"/>
      <c r="EY66">
        <f>SUM(EY59:EY65)</f>
        <v>25</v>
      </c>
      <c r="EZ66" s="163"/>
      <c r="FA66" s="163"/>
      <c r="FC66" s="163"/>
      <c r="FE66" s="163"/>
      <c r="FG66" s="163"/>
    </row>
    <row r="67" spans="2:163" x14ac:dyDescent="0.3">
      <c r="X67" s="163"/>
      <c r="Z67" s="163"/>
    </row>
    <row r="68" spans="2:163" x14ac:dyDescent="0.3">
      <c r="B68" t="s">
        <v>336</v>
      </c>
      <c r="U68" t="s">
        <v>336</v>
      </c>
    </row>
    <row r="69" spans="2:163" ht="62.4" x14ac:dyDescent="0.3">
      <c r="B69" s="159" t="s">
        <v>317</v>
      </c>
      <c r="C69" s="184"/>
      <c r="D69">
        <f t="shared" ref="D69:D74" si="68">SUMIF($D$2:$D$44,$U69,$G$2:$G$44)</f>
        <v>19</v>
      </c>
      <c r="U69" s="159" t="s">
        <v>317</v>
      </c>
      <c r="V69" s="184"/>
      <c r="W69">
        <f t="shared" ref="W69:W74" si="69">SUMIFS($G$2:$G$44,$D$2:$D$44,$U69,W$2:W$44,"&lt;&gt;N/A")</f>
        <v>19</v>
      </c>
      <c r="X69" s="163"/>
      <c r="Y69">
        <f t="shared" ref="Y69:Y74" si="70">SUMIFS($G$2:$G$44,$D$2:$D$44,$U69,Y$2:Y$44,"&lt;&gt;N/A")</f>
        <v>19</v>
      </c>
      <c r="Z69" s="163"/>
      <c r="AA69">
        <f t="shared" ref="AA69:AA74" si="71">SUMIFS($G$2:$G$44,$D$2:$D$44,$U69,AA$2:AA$44,"&lt;&gt;N/A")</f>
        <v>19</v>
      </c>
      <c r="AB69" s="163"/>
      <c r="AC69">
        <f t="shared" ref="AC69:AC74" si="72">SUMIFS($G$2:$G$44,$D$2:$D$44,$U69,AC$2:AC$44,"&lt;&gt;N/A")</f>
        <v>19</v>
      </c>
      <c r="AD69" s="163"/>
      <c r="AE69">
        <f t="shared" ref="AE69:AE74" si="73">SUMIFS($G$2:$G$44,$D$2:$D$44,$U69,AE$2:AE$44,"&lt;&gt;N/A")</f>
        <v>19</v>
      </c>
      <c r="AF69" s="163"/>
      <c r="AG69">
        <f t="shared" ref="AG69:AG74" si="74">SUMIFS($G$2:$G$44,$D$2:$D$44,$U69,AG$2:AG$44,"&lt;&gt;N/A")</f>
        <v>19</v>
      </c>
      <c r="AH69" s="163"/>
      <c r="AI69">
        <f t="shared" ref="AI69:AI74" si="75">SUMIFS($G$2:$G$44,$D$2:$D$44,$U69,AI$2:AI$44,"&lt;&gt;N/A")</f>
        <v>19</v>
      </c>
      <c r="AJ69" s="163"/>
      <c r="AK69">
        <f t="shared" ref="AK69:AK74" si="76">SUMIFS($G$2:$G$44,$D$2:$D$44,$U69,AK$2:AK$44,"&lt;&gt;N/A")</f>
        <v>19</v>
      </c>
      <c r="AL69" s="163"/>
      <c r="AM69">
        <f t="shared" ref="AM69:AM74" si="77">SUMIFS($G$2:$G$44,$D$2:$D$44,$U69,AM$2:AM$44,"&lt;&gt;N/A")</f>
        <v>19</v>
      </c>
      <c r="AN69" s="163"/>
      <c r="AO69">
        <f t="shared" ref="AO69:AO74" si="78">SUMIFS($G$2:$G$44,$D$2:$D$44,$U69,AO$2:AO$44,"&lt;&gt;N/A")</f>
        <v>19</v>
      </c>
      <c r="AP69" s="163"/>
      <c r="AQ69">
        <f t="shared" ref="AQ69:AQ74" si="79">SUMIFS($G$2:$G$44,$D$2:$D$44,$U69,AQ$2:AQ$44,"&lt;&gt;N/A")</f>
        <v>19</v>
      </c>
      <c r="AR69" s="163"/>
      <c r="AS69">
        <f t="shared" ref="AS69:AS74" si="80">SUMIFS($G$2:$G$44,$D$2:$D$44,$U69,AS$2:AS$44,"&lt;&gt;N/A")</f>
        <v>19</v>
      </c>
      <c r="AT69" s="163"/>
      <c r="AU69">
        <f t="shared" ref="AU69:AU74" si="81">SUMIFS($G$2:$G$44,$D$2:$D$44,$U69,AU$2:AU$44,"&lt;&gt;N/A")</f>
        <v>19</v>
      </c>
      <c r="AV69" s="163"/>
      <c r="AW69">
        <f t="shared" ref="AW69:AW74" si="82">SUMIFS($G$2:$G$44,$D$2:$D$44,$U69,AW$2:AW$44,"&lt;&gt;N/A")</f>
        <v>19</v>
      </c>
      <c r="AX69" s="163"/>
      <c r="AY69">
        <f t="shared" ref="AY69:AY74" si="83">SUMIFS($G$2:$G$44,$D$2:$D$44,$U69,AY$2:AY$44,"&lt;&gt;N/A")</f>
        <v>19</v>
      </c>
      <c r="AZ69" s="163"/>
      <c r="BA69">
        <f t="shared" ref="BA69:BA74" si="84">SUMIFS($G$2:$G$44,$D$2:$D$44,$U69,BA$2:BA$44,"&lt;&gt;N/A")</f>
        <v>19</v>
      </c>
      <c r="BB69" s="163"/>
      <c r="BC69">
        <f t="shared" ref="BC69:BC74" si="85">SUMIFS($G$2:$G$44,$D$2:$D$44,$U69,BC$2:BC$44,"&lt;&gt;N/A")</f>
        <v>19</v>
      </c>
      <c r="BD69" s="163"/>
      <c r="BE69">
        <f t="shared" ref="BE69:BE74" si="86">SUMIFS($G$2:$G$44,$D$2:$D$44,$U69,BE$2:BE$44,"&lt;&gt;N/A")</f>
        <v>19</v>
      </c>
      <c r="BF69" s="163"/>
      <c r="BG69">
        <f t="shared" ref="BG69:BG74" si="87">SUMIFS($G$2:$G$44,$D$2:$D$44,$U69,BG$2:BG$44,"&lt;&gt;N/A")</f>
        <v>19</v>
      </c>
      <c r="BH69" s="163"/>
      <c r="BI69">
        <f t="shared" ref="BI69:BI74" si="88">SUMIFS($G$2:$G$44,$D$2:$D$44,$U69,BI$2:BI$44,"&lt;&gt;N/A")</f>
        <v>19</v>
      </c>
      <c r="BJ69" s="163"/>
      <c r="BK69">
        <f t="shared" ref="BK69:BK74" si="89">SUMIFS($G$2:$G$44,$D$2:$D$44,$U69,BK$2:BK$44,"&lt;&gt;N/A")</f>
        <v>19</v>
      </c>
      <c r="BL69" s="163"/>
      <c r="BM69">
        <f t="shared" ref="BM69:BM74" si="90">SUMIFS($G$2:$G$44,$D$2:$D$44,$U69,BM$2:BM$44,"&lt;&gt;N/A")</f>
        <v>19</v>
      </c>
      <c r="BN69" s="163"/>
      <c r="BO69">
        <f t="shared" ref="BO69:BO74" si="91">SUMIFS($G$2:$G$44,$D$2:$D$44,$U69,BO$2:BO$44,"&lt;&gt;N/A")</f>
        <v>19</v>
      </c>
      <c r="BP69" s="163"/>
      <c r="BQ69">
        <f t="shared" ref="BQ69:BQ74" si="92">SUMIFS($G$2:$G$44,$D$2:$D$44,$U69,BQ$2:BQ$44,"&lt;&gt;N/A")</f>
        <v>19</v>
      </c>
      <c r="BR69" s="163"/>
      <c r="BS69">
        <f t="shared" ref="BS69:BS74" si="93">SUMIFS($G$2:$G$44,$D$2:$D$44,$U69,BS$2:BS$44,"&lt;&gt;N/A")</f>
        <v>19</v>
      </c>
      <c r="BT69" s="163"/>
      <c r="BU69">
        <f t="shared" ref="BU69:BU74" si="94">SUMIFS($G$2:$G$44,$D$2:$D$44,$U69,BU$2:BU$44,"&lt;&gt;N/A")</f>
        <v>19</v>
      </c>
      <c r="BV69" s="163"/>
      <c r="BW69">
        <f t="shared" ref="BW69:BW74" si="95">SUMIFS($G$2:$G$44,$D$2:$D$44,$U69,BW$2:BW$44,"&lt;&gt;N/A")</f>
        <v>19</v>
      </c>
      <c r="BX69" s="163"/>
      <c r="BY69">
        <f t="shared" ref="BY69:BY74" si="96">SUMIFS($G$2:$G$44,$D$2:$D$44,$U69,BY$2:BY$44,"&lt;&gt;N/A")</f>
        <v>19</v>
      </c>
      <c r="BZ69" s="163"/>
      <c r="CA69">
        <f t="shared" ref="CA69:CA74" si="97">SUMIFS($G$2:$G$44,$D$2:$D$44,$U69,CA$2:CA$44,"&lt;&gt;N/A")</f>
        <v>19</v>
      </c>
      <c r="CB69" s="163"/>
      <c r="CC69">
        <f t="shared" ref="CC69:CC74" si="98">SUMIFS($G$2:$G$44,$D$2:$D$44,$U69,CC$2:CC$44,"&lt;&gt;N/A")</f>
        <v>19</v>
      </c>
      <c r="CD69" s="163"/>
      <c r="CE69">
        <f t="shared" ref="CE69:CE74" si="99">SUMIFS($G$2:$G$44,$D$2:$D$44,$U69,CE$2:CE$44,"&lt;&gt;N/A")</f>
        <v>19</v>
      </c>
      <c r="CF69" s="163"/>
      <c r="CG69">
        <f t="shared" ref="CG69:CG74" si="100">SUMIFS($G$2:$G$44,$D$2:$D$44,$U69,CG$2:CG$44,"&lt;&gt;N/A")</f>
        <v>19</v>
      </c>
      <c r="CH69" s="163"/>
      <c r="CI69">
        <f t="shared" ref="CI69:CI74" si="101">SUMIFS($G$2:$G$44,$D$2:$D$44,$U69,CI$2:CI$44,"&lt;&gt;N/A")</f>
        <v>19</v>
      </c>
      <c r="CJ69" s="163"/>
      <c r="CK69">
        <f t="shared" ref="CK69:CK74" si="102">SUMIFS($G$2:$G$44,$D$2:$D$44,$U69,CK$2:CK$44,"&lt;&gt;N/A")</f>
        <v>19</v>
      </c>
      <c r="CL69" s="163"/>
      <c r="CM69">
        <f t="shared" ref="CM69:CM74" si="103">SUMIFS($G$2:$G$44,$D$2:$D$44,$U69,CM$2:CM$44,"&lt;&gt;N/A")</f>
        <v>19</v>
      </c>
      <c r="CN69" s="163"/>
      <c r="CO69">
        <f t="shared" ref="CO69:CO74" si="104">SUMIFS($G$2:$G$44,$D$2:$D$44,$U69,CO$2:CO$44,"&lt;&gt;N/A")</f>
        <v>19</v>
      </c>
      <c r="CP69" s="163"/>
      <c r="CQ69">
        <f t="shared" ref="CQ69:CQ74" si="105">SUMIFS($G$2:$G$44,$D$2:$D$44,$U69,CQ$2:CQ$44,"&lt;&gt;N/A")</f>
        <v>19</v>
      </c>
      <c r="CR69" s="163"/>
      <c r="CS69">
        <f t="shared" ref="CS69:CS74" si="106">SUMIFS($G$2:$G$44,$D$2:$D$44,$U69,CS$2:CS$44,"&lt;&gt;N/A")</f>
        <v>19</v>
      </c>
      <c r="CT69" s="163"/>
      <c r="CU69">
        <f t="shared" ref="CU69:CU74" si="107">SUMIFS($G$2:$G$44,$D$2:$D$44,$U69,CU$2:CU$44,"&lt;&gt;N/A")</f>
        <v>19</v>
      </c>
      <c r="CV69" s="163"/>
      <c r="CW69">
        <f t="shared" ref="CW69:CW74" si="108">SUMIFS($G$2:$G$44,$D$2:$D$44,$U69,CW$2:CW$44,"&lt;&gt;N/A")</f>
        <v>19</v>
      </c>
      <c r="CX69" s="163"/>
      <c r="CY69">
        <f t="shared" ref="CY69:CY74" si="109">SUMIFS($G$2:$G$44,$D$2:$D$44,$U69,CY$2:CY$44,"&lt;&gt;N/A")</f>
        <v>19</v>
      </c>
      <c r="CZ69" s="163"/>
      <c r="DA69">
        <f t="shared" ref="DA69:DA74" si="110">SUMIFS($G$2:$G$44,$D$2:$D$44,$U69,DA$2:DA$44,"&lt;&gt;N/A")</f>
        <v>19</v>
      </c>
      <c r="DB69" s="163"/>
      <c r="DC69">
        <f t="shared" ref="DC69:DC74" si="111">SUMIFS($G$2:$G$44,$D$2:$D$44,$U69,DC$2:DC$44,"&lt;&gt;N/A")</f>
        <v>19</v>
      </c>
      <c r="DD69" s="163"/>
      <c r="DE69">
        <f t="shared" ref="DE69:DE74" si="112">SUMIFS($G$2:$G$44,$D$2:$D$44,$U69,DE$2:DE$44,"&lt;&gt;N/A")</f>
        <v>19</v>
      </c>
      <c r="DF69" s="163"/>
      <c r="DG69">
        <f t="shared" ref="DG69:DG74" si="113">SUMIFS($G$2:$G$44,$D$2:$D$44,$U69,DG$2:DG$44,"&lt;&gt;N/A")</f>
        <v>19</v>
      </c>
      <c r="DH69" s="163"/>
      <c r="DI69">
        <f t="shared" ref="DI69:DI74" si="114">SUMIFS($G$2:$G$44,$D$2:$D$44,$U69,DI$2:DI$44,"&lt;&gt;N/A")</f>
        <v>19</v>
      </c>
      <c r="DJ69" s="163"/>
      <c r="DK69">
        <f t="shared" ref="DK69:DK74" si="115">SUMIFS($G$2:$G$44,$D$2:$D$44,$U69,DK$2:DK$44,"&lt;&gt;N/A")</f>
        <v>19</v>
      </c>
      <c r="DL69" s="163"/>
      <c r="DM69">
        <f t="shared" ref="DM69:DM74" si="116">SUMIFS($G$2:$G$44,$D$2:$D$44,$U69,DM$2:DM$44,"&lt;&gt;N/A")</f>
        <v>19</v>
      </c>
      <c r="DN69" s="163"/>
      <c r="DO69">
        <f t="shared" ref="DO69:DO74" si="117">SUMIFS($G$2:$G$44,$D$2:$D$44,$U69,DO$2:DO$44,"&lt;&gt;N/A")</f>
        <v>19</v>
      </c>
      <c r="DP69" s="163"/>
      <c r="DQ69">
        <f t="shared" ref="DQ69:DQ74" si="118">SUMIFS($G$2:$G$44,$D$2:$D$44,$U69,DQ$2:DQ$44,"&lt;&gt;N/A")</f>
        <v>19</v>
      </c>
      <c r="DR69" s="163"/>
      <c r="DS69">
        <f t="shared" ref="DS69:DS74" si="119">SUMIFS($G$2:$G$44,$D$2:$D$44,$U69,DS$2:DS$44,"&lt;&gt;N/A")</f>
        <v>19</v>
      </c>
      <c r="DT69" s="163"/>
      <c r="DU69">
        <f t="shared" ref="DU69:DU74" si="120">SUMIFS($G$2:$G$44,$D$2:$D$44,$U69,DU$2:DU$44,"&lt;&gt;N/A")</f>
        <v>19</v>
      </c>
      <c r="DV69" s="163"/>
      <c r="DW69">
        <f t="shared" ref="DW69:DW74" si="121">SUMIFS($G$2:$G$44,$D$2:$D$44,$U69,DW$2:DW$44,"&lt;&gt;N/A")</f>
        <v>19</v>
      </c>
      <c r="DX69" s="163"/>
      <c r="DY69">
        <f t="shared" ref="DY69:DY74" si="122">SUMIFS($G$2:$G$44,$D$2:$D$44,$U69,DY$2:DY$44,"&lt;&gt;N/A")</f>
        <v>19</v>
      </c>
      <c r="DZ69" s="163"/>
      <c r="EA69">
        <f t="shared" ref="EA69:EA74" si="123">SUMIFS($G$2:$G$44,$D$2:$D$44,$U69,EA$2:EA$44,"&lt;&gt;N/A")</f>
        <v>19</v>
      </c>
      <c r="EB69" s="163"/>
      <c r="EC69">
        <f t="shared" ref="EC69:EC74" si="124">SUMIFS($G$2:$G$44,$D$2:$D$44,$U69,EC$2:EC$44,"&lt;&gt;N/A")</f>
        <v>19</v>
      </c>
      <c r="ED69" s="163"/>
      <c r="EE69">
        <f t="shared" ref="EE69:EE74" si="125">SUMIFS($G$2:$G$44,$D$2:$D$44,$U69,EE$2:EE$44,"&lt;&gt;N/A")</f>
        <v>19</v>
      </c>
      <c r="EF69" s="163"/>
      <c r="EG69">
        <f t="shared" ref="EG69:EG74" si="126">SUMIFS($G$2:$G$44,$D$2:$D$44,$U69,EG$2:EG$44,"&lt;&gt;N/A")</f>
        <v>19</v>
      </c>
      <c r="EH69" s="163"/>
      <c r="EI69">
        <f t="shared" ref="EI69:EI74" si="127">SUMIFS($G$2:$G$44,$D$2:$D$44,$U69,EI$2:EI$44,"&lt;&gt;N/A")</f>
        <v>17</v>
      </c>
      <c r="EJ69" s="163"/>
      <c r="EK69">
        <f t="shared" ref="EK69:EK74" si="128">SUMIFS($G$2:$G$44,$D$2:$D$44,$U69,EK$2:EK$44,"&lt;&gt;N/A")</f>
        <v>19</v>
      </c>
      <c r="EL69" s="163"/>
      <c r="EM69">
        <f t="shared" ref="EM69:EM74" si="129">SUMIFS($G$2:$G$44,$D$2:$D$44,$U69,EM$2:EM$44,"&lt;&gt;N/A")</f>
        <v>19</v>
      </c>
      <c r="EN69" s="163"/>
      <c r="EO69">
        <f t="shared" ref="EO69:EO74" si="130">SUMIFS($G$2:$G$44,$D$2:$D$44,$U69,EO$2:EO$44,"&lt;&gt;N/A")</f>
        <v>19</v>
      </c>
      <c r="EP69" s="163"/>
      <c r="EQ69">
        <f t="shared" ref="EQ69:EQ74" si="131">SUMIFS($G$2:$G$44,$D$2:$D$44,$U69,EQ$2:EQ$44,"&lt;&gt;N/A")</f>
        <v>19</v>
      </c>
      <c r="ER69" s="163"/>
      <c r="ES69">
        <f t="shared" ref="ES69:ES74" si="132">SUMIFS($G$2:$G$44,$D$2:$D$44,$U69,ES$2:ES$44,"&lt;&gt;N/A")</f>
        <v>19</v>
      </c>
      <c r="ET69" s="163"/>
      <c r="EU69">
        <f t="shared" ref="EU69:EU74" si="133">SUMIFS($G$2:$G$44,$D$2:$D$44,$U69,EU$2:EU$44,"&lt;&gt;N/A")</f>
        <v>19</v>
      </c>
      <c r="EV69" s="163"/>
      <c r="EW69">
        <f t="shared" ref="EW69:EW74" si="134">SUMIFS($G$2:$G$44,$D$2:$D$44,$U69,EW$2:EW$44,"&lt;&gt;N/A")</f>
        <v>19</v>
      </c>
      <c r="EX69" s="163"/>
      <c r="EY69">
        <f t="shared" ref="EY69:EY74" si="135">SUMIFS($G$2:$G$44,$D$2:$D$44,$U69,EY$2:EY$44,"&lt;&gt;N/A")</f>
        <v>19</v>
      </c>
      <c r="EZ69" s="163"/>
      <c r="FA69" s="163"/>
      <c r="FC69" s="163"/>
      <c r="FE69" s="163"/>
      <c r="FG69" s="163"/>
    </row>
    <row r="70" spans="2:163" ht="15.6" x14ac:dyDescent="0.3">
      <c r="B70" s="164" t="s">
        <v>319</v>
      </c>
      <c r="C70" s="185"/>
      <c r="D70">
        <f t="shared" si="68"/>
        <v>24</v>
      </c>
      <c r="U70" s="164" t="s">
        <v>319</v>
      </c>
      <c r="V70" s="185"/>
      <c r="W70">
        <f t="shared" si="69"/>
        <v>24</v>
      </c>
      <c r="X70" s="163"/>
      <c r="Y70">
        <f t="shared" si="70"/>
        <v>24</v>
      </c>
      <c r="Z70" s="163"/>
      <c r="AA70">
        <f t="shared" si="71"/>
        <v>24</v>
      </c>
      <c r="AB70" s="163"/>
      <c r="AC70">
        <f t="shared" si="72"/>
        <v>24</v>
      </c>
      <c r="AD70" s="163"/>
      <c r="AE70">
        <f t="shared" si="73"/>
        <v>24</v>
      </c>
      <c r="AF70" s="163"/>
      <c r="AG70">
        <f t="shared" si="74"/>
        <v>24</v>
      </c>
      <c r="AH70" s="163"/>
      <c r="AI70">
        <f t="shared" si="75"/>
        <v>24</v>
      </c>
      <c r="AJ70" s="163"/>
      <c r="AK70">
        <f t="shared" si="76"/>
        <v>24</v>
      </c>
      <c r="AL70" s="163"/>
      <c r="AM70">
        <f t="shared" si="77"/>
        <v>24</v>
      </c>
      <c r="AN70" s="163"/>
      <c r="AO70">
        <f t="shared" si="78"/>
        <v>24</v>
      </c>
      <c r="AP70" s="163"/>
      <c r="AQ70">
        <f t="shared" si="79"/>
        <v>24</v>
      </c>
      <c r="AR70" s="163"/>
      <c r="AS70">
        <f t="shared" si="80"/>
        <v>24</v>
      </c>
      <c r="AT70" s="163"/>
      <c r="AU70">
        <f t="shared" si="81"/>
        <v>24</v>
      </c>
      <c r="AV70" s="163"/>
      <c r="AW70">
        <f t="shared" si="82"/>
        <v>24</v>
      </c>
      <c r="AX70" s="163"/>
      <c r="AY70">
        <f t="shared" si="83"/>
        <v>24</v>
      </c>
      <c r="AZ70" s="163"/>
      <c r="BA70">
        <f t="shared" si="84"/>
        <v>24</v>
      </c>
      <c r="BB70" s="163"/>
      <c r="BC70">
        <f t="shared" si="85"/>
        <v>24</v>
      </c>
      <c r="BD70" s="163"/>
      <c r="BE70">
        <f t="shared" si="86"/>
        <v>24</v>
      </c>
      <c r="BF70" s="163"/>
      <c r="BG70">
        <f t="shared" si="87"/>
        <v>24</v>
      </c>
      <c r="BH70" s="163"/>
      <c r="BI70">
        <f t="shared" si="88"/>
        <v>24</v>
      </c>
      <c r="BJ70" s="163"/>
      <c r="BK70">
        <f t="shared" si="89"/>
        <v>24</v>
      </c>
      <c r="BL70" s="163"/>
      <c r="BM70">
        <f t="shared" si="90"/>
        <v>24</v>
      </c>
      <c r="BN70" s="163"/>
      <c r="BO70">
        <f t="shared" si="91"/>
        <v>24</v>
      </c>
      <c r="BP70" s="163"/>
      <c r="BQ70">
        <f t="shared" si="92"/>
        <v>24</v>
      </c>
      <c r="BR70" s="163"/>
      <c r="BS70">
        <f t="shared" si="93"/>
        <v>24</v>
      </c>
      <c r="BT70" s="163"/>
      <c r="BU70">
        <f t="shared" si="94"/>
        <v>24</v>
      </c>
      <c r="BV70" s="163"/>
      <c r="BW70">
        <f t="shared" si="95"/>
        <v>24</v>
      </c>
      <c r="BX70" s="163"/>
      <c r="BY70">
        <f t="shared" si="96"/>
        <v>24</v>
      </c>
      <c r="BZ70" s="163"/>
      <c r="CA70">
        <f t="shared" si="97"/>
        <v>24</v>
      </c>
      <c r="CB70" s="163"/>
      <c r="CC70">
        <f t="shared" si="98"/>
        <v>24</v>
      </c>
      <c r="CD70" s="163"/>
      <c r="CE70">
        <f t="shared" si="99"/>
        <v>24</v>
      </c>
      <c r="CF70" s="163"/>
      <c r="CG70">
        <f t="shared" si="100"/>
        <v>24</v>
      </c>
      <c r="CH70" s="163"/>
      <c r="CI70">
        <f t="shared" si="101"/>
        <v>24</v>
      </c>
      <c r="CJ70" s="163"/>
      <c r="CK70">
        <f t="shared" si="102"/>
        <v>24</v>
      </c>
      <c r="CL70" s="163"/>
      <c r="CM70">
        <f t="shared" si="103"/>
        <v>24</v>
      </c>
      <c r="CN70" s="163"/>
      <c r="CO70">
        <f t="shared" si="104"/>
        <v>24</v>
      </c>
      <c r="CP70" s="163"/>
      <c r="CQ70">
        <f t="shared" si="105"/>
        <v>24</v>
      </c>
      <c r="CR70" s="163"/>
      <c r="CS70">
        <f t="shared" si="106"/>
        <v>24</v>
      </c>
      <c r="CT70" s="163"/>
      <c r="CU70">
        <f t="shared" si="107"/>
        <v>24</v>
      </c>
      <c r="CV70" s="163"/>
      <c r="CW70">
        <f t="shared" si="108"/>
        <v>24</v>
      </c>
      <c r="CX70" s="163"/>
      <c r="CY70">
        <f t="shared" si="109"/>
        <v>24</v>
      </c>
      <c r="CZ70" s="163"/>
      <c r="DA70">
        <f t="shared" si="110"/>
        <v>24</v>
      </c>
      <c r="DB70" s="163"/>
      <c r="DC70">
        <f t="shared" si="111"/>
        <v>24</v>
      </c>
      <c r="DD70" s="163"/>
      <c r="DE70">
        <f t="shared" si="112"/>
        <v>24</v>
      </c>
      <c r="DF70" s="163"/>
      <c r="DG70">
        <f t="shared" si="113"/>
        <v>24</v>
      </c>
      <c r="DH70" s="163"/>
      <c r="DI70">
        <f t="shared" si="114"/>
        <v>24</v>
      </c>
      <c r="DJ70" s="163"/>
      <c r="DK70">
        <f t="shared" si="115"/>
        <v>24</v>
      </c>
      <c r="DL70" s="163"/>
      <c r="DM70">
        <f t="shared" si="116"/>
        <v>24</v>
      </c>
      <c r="DN70" s="163"/>
      <c r="DO70">
        <f t="shared" si="117"/>
        <v>24</v>
      </c>
      <c r="DP70" s="163"/>
      <c r="DQ70">
        <f t="shared" si="118"/>
        <v>24</v>
      </c>
      <c r="DR70" s="163"/>
      <c r="DS70">
        <f t="shared" si="119"/>
        <v>24</v>
      </c>
      <c r="DT70" s="163"/>
      <c r="DU70">
        <f t="shared" si="120"/>
        <v>24</v>
      </c>
      <c r="DV70" s="163"/>
      <c r="DW70">
        <f t="shared" si="121"/>
        <v>24</v>
      </c>
      <c r="DX70" s="163"/>
      <c r="DY70">
        <f t="shared" si="122"/>
        <v>24</v>
      </c>
      <c r="DZ70" s="163"/>
      <c r="EA70">
        <f t="shared" si="123"/>
        <v>24</v>
      </c>
      <c r="EB70" s="163"/>
      <c r="EC70">
        <f t="shared" si="124"/>
        <v>24</v>
      </c>
      <c r="ED70" s="163"/>
      <c r="EE70">
        <f t="shared" si="125"/>
        <v>24</v>
      </c>
      <c r="EF70" s="163"/>
      <c r="EG70">
        <f t="shared" si="126"/>
        <v>24</v>
      </c>
      <c r="EH70" s="163"/>
      <c r="EI70">
        <f t="shared" si="127"/>
        <v>24</v>
      </c>
      <c r="EJ70" s="163"/>
      <c r="EK70">
        <f t="shared" si="128"/>
        <v>24</v>
      </c>
      <c r="EL70" s="163"/>
      <c r="EM70">
        <f t="shared" si="129"/>
        <v>24</v>
      </c>
      <c r="EN70" s="163"/>
      <c r="EO70">
        <f t="shared" si="130"/>
        <v>24</v>
      </c>
      <c r="EP70" s="163"/>
      <c r="EQ70">
        <f t="shared" si="131"/>
        <v>24</v>
      </c>
      <c r="ER70" s="163"/>
      <c r="ES70">
        <f t="shared" si="132"/>
        <v>24</v>
      </c>
      <c r="ET70" s="163"/>
      <c r="EU70">
        <f t="shared" si="133"/>
        <v>24</v>
      </c>
      <c r="EV70" s="163"/>
      <c r="EW70">
        <f t="shared" si="134"/>
        <v>24</v>
      </c>
      <c r="EX70" s="163"/>
      <c r="EY70">
        <f t="shared" si="135"/>
        <v>24</v>
      </c>
      <c r="EZ70" s="163"/>
      <c r="FA70" s="163"/>
      <c r="FC70" s="163"/>
      <c r="FE70" s="163"/>
      <c r="FG70" s="163"/>
    </row>
    <row r="71" spans="2:163" ht="78" x14ac:dyDescent="0.3">
      <c r="B71" s="161" t="s">
        <v>320</v>
      </c>
      <c r="C71" s="186"/>
      <c r="D71">
        <f t="shared" si="68"/>
        <v>23</v>
      </c>
      <c r="U71" s="161" t="s">
        <v>320</v>
      </c>
      <c r="V71" s="186"/>
      <c r="W71">
        <f t="shared" si="69"/>
        <v>23</v>
      </c>
      <c r="X71" s="163"/>
      <c r="Y71">
        <f t="shared" si="70"/>
        <v>23</v>
      </c>
      <c r="Z71" s="163"/>
      <c r="AA71">
        <f t="shared" si="71"/>
        <v>23</v>
      </c>
      <c r="AB71" s="163"/>
      <c r="AC71">
        <f t="shared" si="72"/>
        <v>23</v>
      </c>
      <c r="AD71" s="163"/>
      <c r="AE71">
        <f t="shared" si="73"/>
        <v>23</v>
      </c>
      <c r="AF71" s="163"/>
      <c r="AG71">
        <f t="shared" si="74"/>
        <v>23</v>
      </c>
      <c r="AH71" s="163"/>
      <c r="AI71">
        <f t="shared" si="75"/>
        <v>23</v>
      </c>
      <c r="AJ71" s="163"/>
      <c r="AK71">
        <f t="shared" si="76"/>
        <v>19</v>
      </c>
      <c r="AL71" s="163"/>
      <c r="AM71">
        <f t="shared" si="77"/>
        <v>23</v>
      </c>
      <c r="AN71" s="163"/>
      <c r="AO71">
        <f t="shared" si="78"/>
        <v>23</v>
      </c>
      <c r="AP71" s="163"/>
      <c r="AQ71">
        <f t="shared" si="79"/>
        <v>23</v>
      </c>
      <c r="AR71" s="163"/>
      <c r="AS71">
        <f t="shared" si="80"/>
        <v>23</v>
      </c>
      <c r="AT71" s="163"/>
      <c r="AU71">
        <f t="shared" si="81"/>
        <v>23</v>
      </c>
      <c r="AV71" s="163"/>
      <c r="AW71">
        <f t="shared" si="82"/>
        <v>23</v>
      </c>
      <c r="AX71" s="163"/>
      <c r="AY71">
        <f t="shared" si="83"/>
        <v>23</v>
      </c>
      <c r="AZ71" s="163"/>
      <c r="BA71">
        <f t="shared" si="84"/>
        <v>23</v>
      </c>
      <c r="BB71" s="163"/>
      <c r="BC71">
        <f t="shared" si="85"/>
        <v>23</v>
      </c>
      <c r="BD71" s="163"/>
      <c r="BE71">
        <f t="shared" si="86"/>
        <v>23</v>
      </c>
      <c r="BF71" s="163"/>
      <c r="BG71">
        <f t="shared" si="87"/>
        <v>23</v>
      </c>
      <c r="BH71" s="163"/>
      <c r="BI71">
        <f t="shared" si="88"/>
        <v>23</v>
      </c>
      <c r="BJ71" s="163"/>
      <c r="BK71">
        <f t="shared" si="89"/>
        <v>23</v>
      </c>
      <c r="BL71" s="163"/>
      <c r="BM71">
        <f t="shared" si="90"/>
        <v>23</v>
      </c>
      <c r="BN71" s="163"/>
      <c r="BO71">
        <f t="shared" si="91"/>
        <v>23</v>
      </c>
      <c r="BP71" s="163"/>
      <c r="BQ71">
        <f t="shared" si="92"/>
        <v>0</v>
      </c>
      <c r="BR71" s="163"/>
      <c r="BS71">
        <f t="shared" si="93"/>
        <v>23</v>
      </c>
      <c r="BT71" s="163"/>
      <c r="BU71">
        <f t="shared" si="94"/>
        <v>23</v>
      </c>
      <c r="BV71" s="163"/>
      <c r="BW71">
        <f t="shared" si="95"/>
        <v>23</v>
      </c>
      <c r="BX71" s="163"/>
      <c r="BY71">
        <f t="shared" si="96"/>
        <v>23</v>
      </c>
      <c r="BZ71" s="163"/>
      <c r="CA71">
        <f t="shared" si="97"/>
        <v>23</v>
      </c>
      <c r="CB71" s="163"/>
      <c r="CC71">
        <f t="shared" si="98"/>
        <v>23</v>
      </c>
      <c r="CD71" s="163"/>
      <c r="CE71">
        <f t="shared" si="99"/>
        <v>23</v>
      </c>
      <c r="CF71" s="163"/>
      <c r="CG71">
        <f t="shared" si="100"/>
        <v>23</v>
      </c>
      <c r="CH71" s="163"/>
      <c r="CI71">
        <f t="shared" si="101"/>
        <v>23</v>
      </c>
      <c r="CJ71" s="163"/>
      <c r="CK71">
        <f t="shared" si="102"/>
        <v>23</v>
      </c>
      <c r="CL71" s="163"/>
      <c r="CM71">
        <f t="shared" si="103"/>
        <v>23</v>
      </c>
      <c r="CN71" s="163"/>
      <c r="CO71">
        <f t="shared" si="104"/>
        <v>23</v>
      </c>
      <c r="CP71" s="163"/>
      <c r="CQ71">
        <f t="shared" si="105"/>
        <v>23</v>
      </c>
      <c r="CR71" s="163"/>
      <c r="CS71">
        <f t="shared" si="106"/>
        <v>19</v>
      </c>
      <c r="CT71" s="163"/>
      <c r="CU71">
        <f t="shared" si="107"/>
        <v>23</v>
      </c>
      <c r="CV71" s="163"/>
      <c r="CW71">
        <f t="shared" si="108"/>
        <v>9</v>
      </c>
      <c r="CX71" s="163"/>
      <c r="CY71">
        <f t="shared" si="109"/>
        <v>9</v>
      </c>
      <c r="CZ71" s="163"/>
      <c r="DA71">
        <f t="shared" si="110"/>
        <v>23</v>
      </c>
      <c r="DB71" s="163"/>
      <c r="DC71">
        <f t="shared" si="111"/>
        <v>23</v>
      </c>
      <c r="DD71" s="163"/>
      <c r="DE71">
        <f t="shared" si="112"/>
        <v>23</v>
      </c>
      <c r="DF71" s="163"/>
      <c r="DG71">
        <f t="shared" si="113"/>
        <v>23</v>
      </c>
      <c r="DH71" s="163"/>
      <c r="DI71">
        <f t="shared" si="114"/>
        <v>23</v>
      </c>
      <c r="DJ71" s="163"/>
      <c r="DK71">
        <f t="shared" si="115"/>
        <v>23</v>
      </c>
      <c r="DL71" s="163"/>
      <c r="DM71">
        <f t="shared" si="116"/>
        <v>23</v>
      </c>
      <c r="DN71" s="163"/>
      <c r="DO71">
        <f t="shared" si="117"/>
        <v>23</v>
      </c>
      <c r="DP71" s="163"/>
      <c r="DQ71">
        <f t="shared" si="118"/>
        <v>23</v>
      </c>
      <c r="DR71" s="163"/>
      <c r="DS71">
        <f t="shared" si="119"/>
        <v>23</v>
      </c>
      <c r="DT71" s="163"/>
      <c r="DU71">
        <f t="shared" si="120"/>
        <v>23</v>
      </c>
      <c r="DV71" s="163"/>
      <c r="DW71">
        <f t="shared" si="121"/>
        <v>23</v>
      </c>
      <c r="DX71" s="163"/>
      <c r="DY71">
        <f t="shared" si="122"/>
        <v>23</v>
      </c>
      <c r="DZ71" s="163"/>
      <c r="EA71">
        <f t="shared" si="123"/>
        <v>23</v>
      </c>
      <c r="EB71" s="163"/>
      <c r="EC71">
        <f t="shared" si="124"/>
        <v>23</v>
      </c>
      <c r="ED71" s="163"/>
      <c r="EE71">
        <f t="shared" si="125"/>
        <v>23</v>
      </c>
      <c r="EF71" s="163"/>
      <c r="EG71">
        <f t="shared" si="126"/>
        <v>23</v>
      </c>
      <c r="EH71" s="163"/>
      <c r="EI71">
        <f t="shared" si="127"/>
        <v>23</v>
      </c>
      <c r="EJ71" s="163"/>
      <c r="EK71">
        <f t="shared" si="128"/>
        <v>23</v>
      </c>
      <c r="EL71" s="163"/>
      <c r="EM71">
        <f t="shared" si="129"/>
        <v>23</v>
      </c>
      <c r="EN71" s="163"/>
      <c r="EO71">
        <f t="shared" si="130"/>
        <v>23</v>
      </c>
      <c r="EP71" s="163"/>
      <c r="EQ71">
        <f t="shared" si="131"/>
        <v>23</v>
      </c>
      <c r="ER71" s="163"/>
      <c r="ES71">
        <f t="shared" si="132"/>
        <v>23</v>
      </c>
      <c r="ET71" s="163"/>
      <c r="EU71">
        <f t="shared" si="133"/>
        <v>23</v>
      </c>
      <c r="EV71" s="163"/>
      <c r="EW71">
        <f t="shared" si="134"/>
        <v>23</v>
      </c>
      <c r="EX71" s="163"/>
      <c r="EY71">
        <f t="shared" si="135"/>
        <v>23</v>
      </c>
      <c r="EZ71" s="163"/>
      <c r="FA71" s="163"/>
      <c r="FC71" s="163"/>
      <c r="FE71" s="163"/>
      <c r="FG71" s="163"/>
    </row>
    <row r="72" spans="2:163" ht="46.8" x14ac:dyDescent="0.3">
      <c r="B72" s="157" t="s">
        <v>321</v>
      </c>
      <c r="C72" s="187"/>
      <c r="D72">
        <f t="shared" si="68"/>
        <v>14</v>
      </c>
      <c r="U72" s="157" t="s">
        <v>321</v>
      </c>
      <c r="V72" s="187"/>
      <c r="W72">
        <f t="shared" si="69"/>
        <v>14</v>
      </c>
      <c r="X72" s="163"/>
      <c r="Y72">
        <f t="shared" si="70"/>
        <v>14</v>
      </c>
      <c r="Z72" s="163"/>
      <c r="AA72">
        <f t="shared" si="71"/>
        <v>14</v>
      </c>
      <c r="AB72" s="163"/>
      <c r="AC72">
        <f t="shared" si="72"/>
        <v>14</v>
      </c>
      <c r="AD72" s="163"/>
      <c r="AE72">
        <f t="shared" si="73"/>
        <v>14</v>
      </c>
      <c r="AF72" s="163"/>
      <c r="AG72">
        <f t="shared" si="74"/>
        <v>14</v>
      </c>
      <c r="AH72" s="163"/>
      <c r="AI72">
        <f t="shared" si="75"/>
        <v>14</v>
      </c>
      <c r="AJ72" s="163"/>
      <c r="AK72">
        <f t="shared" si="76"/>
        <v>14</v>
      </c>
      <c r="AL72" s="163"/>
      <c r="AM72">
        <f t="shared" si="77"/>
        <v>14</v>
      </c>
      <c r="AN72" s="163"/>
      <c r="AO72">
        <f t="shared" si="78"/>
        <v>14</v>
      </c>
      <c r="AP72" s="163"/>
      <c r="AQ72">
        <f t="shared" si="79"/>
        <v>14</v>
      </c>
      <c r="AR72" s="163"/>
      <c r="AS72">
        <f t="shared" si="80"/>
        <v>14</v>
      </c>
      <c r="AT72" s="163"/>
      <c r="AU72">
        <f t="shared" si="81"/>
        <v>14</v>
      </c>
      <c r="AV72" s="163"/>
      <c r="AW72">
        <f t="shared" si="82"/>
        <v>14</v>
      </c>
      <c r="AX72" s="163"/>
      <c r="AY72">
        <f t="shared" si="83"/>
        <v>14</v>
      </c>
      <c r="AZ72" s="163"/>
      <c r="BA72">
        <f t="shared" si="84"/>
        <v>14</v>
      </c>
      <c r="BB72" s="163"/>
      <c r="BC72">
        <f t="shared" si="85"/>
        <v>14</v>
      </c>
      <c r="BD72" s="163"/>
      <c r="BE72">
        <f t="shared" si="86"/>
        <v>14</v>
      </c>
      <c r="BF72" s="163"/>
      <c r="BG72">
        <f t="shared" si="87"/>
        <v>14</v>
      </c>
      <c r="BH72" s="163"/>
      <c r="BI72">
        <f t="shared" si="88"/>
        <v>14</v>
      </c>
      <c r="BJ72" s="163"/>
      <c r="BK72">
        <f t="shared" si="89"/>
        <v>14</v>
      </c>
      <c r="BL72" s="163"/>
      <c r="BM72">
        <f t="shared" si="90"/>
        <v>14</v>
      </c>
      <c r="BN72" s="163"/>
      <c r="BO72">
        <f t="shared" si="91"/>
        <v>14</v>
      </c>
      <c r="BP72" s="163"/>
      <c r="BQ72">
        <f t="shared" si="92"/>
        <v>11</v>
      </c>
      <c r="BR72" s="163"/>
      <c r="BS72">
        <f t="shared" si="93"/>
        <v>14</v>
      </c>
      <c r="BT72" s="163"/>
      <c r="BU72">
        <f t="shared" si="94"/>
        <v>14</v>
      </c>
      <c r="BV72" s="163"/>
      <c r="BW72">
        <f t="shared" si="95"/>
        <v>14</v>
      </c>
      <c r="BX72" s="163"/>
      <c r="BY72">
        <f t="shared" si="96"/>
        <v>14</v>
      </c>
      <c r="BZ72" s="163"/>
      <c r="CA72">
        <f t="shared" si="97"/>
        <v>14</v>
      </c>
      <c r="CB72" s="163"/>
      <c r="CC72">
        <f t="shared" si="98"/>
        <v>14</v>
      </c>
      <c r="CD72" s="163"/>
      <c r="CE72">
        <f t="shared" si="99"/>
        <v>14</v>
      </c>
      <c r="CF72" s="163"/>
      <c r="CG72">
        <f t="shared" si="100"/>
        <v>14</v>
      </c>
      <c r="CH72" s="163"/>
      <c r="CI72">
        <f t="shared" si="101"/>
        <v>14</v>
      </c>
      <c r="CJ72" s="163"/>
      <c r="CK72">
        <f t="shared" si="102"/>
        <v>14</v>
      </c>
      <c r="CL72" s="163"/>
      <c r="CM72">
        <f t="shared" si="103"/>
        <v>14</v>
      </c>
      <c r="CN72" s="163"/>
      <c r="CO72">
        <f t="shared" si="104"/>
        <v>14</v>
      </c>
      <c r="CP72" s="163"/>
      <c r="CQ72">
        <f t="shared" si="105"/>
        <v>14</v>
      </c>
      <c r="CR72" s="163"/>
      <c r="CS72">
        <f t="shared" si="106"/>
        <v>14</v>
      </c>
      <c r="CT72" s="163"/>
      <c r="CU72">
        <f t="shared" si="107"/>
        <v>14</v>
      </c>
      <c r="CV72" s="163"/>
      <c r="CW72">
        <f t="shared" si="108"/>
        <v>14</v>
      </c>
      <c r="CX72" s="163"/>
      <c r="CY72">
        <f t="shared" si="109"/>
        <v>14</v>
      </c>
      <c r="CZ72" s="163"/>
      <c r="DA72">
        <f t="shared" si="110"/>
        <v>14</v>
      </c>
      <c r="DB72" s="163"/>
      <c r="DC72">
        <f t="shared" si="111"/>
        <v>14</v>
      </c>
      <c r="DD72" s="163"/>
      <c r="DE72">
        <f t="shared" si="112"/>
        <v>14</v>
      </c>
      <c r="DF72" s="163"/>
      <c r="DG72">
        <f t="shared" si="113"/>
        <v>14</v>
      </c>
      <c r="DH72" s="163"/>
      <c r="DI72">
        <f t="shared" si="114"/>
        <v>14</v>
      </c>
      <c r="DJ72" s="163"/>
      <c r="DK72">
        <f t="shared" si="115"/>
        <v>14</v>
      </c>
      <c r="DL72" s="163"/>
      <c r="DM72">
        <f t="shared" si="116"/>
        <v>14</v>
      </c>
      <c r="DN72" s="163"/>
      <c r="DO72">
        <f t="shared" si="117"/>
        <v>14</v>
      </c>
      <c r="DP72" s="163"/>
      <c r="DQ72">
        <f t="shared" si="118"/>
        <v>14</v>
      </c>
      <c r="DR72" s="163"/>
      <c r="DS72">
        <f t="shared" si="119"/>
        <v>14</v>
      </c>
      <c r="DT72" s="163"/>
      <c r="DU72">
        <f t="shared" si="120"/>
        <v>14</v>
      </c>
      <c r="DV72" s="163"/>
      <c r="DW72">
        <f t="shared" si="121"/>
        <v>14</v>
      </c>
      <c r="DX72" s="163"/>
      <c r="DY72">
        <f t="shared" si="122"/>
        <v>14</v>
      </c>
      <c r="DZ72" s="163"/>
      <c r="EA72">
        <f t="shared" si="123"/>
        <v>14</v>
      </c>
      <c r="EB72" s="163"/>
      <c r="EC72">
        <f t="shared" si="124"/>
        <v>14</v>
      </c>
      <c r="ED72" s="163"/>
      <c r="EE72">
        <f t="shared" si="125"/>
        <v>14</v>
      </c>
      <c r="EF72" s="163"/>
      <c r="EG72">
        <f t="shared" si="126"/>
        <v>14</v>
      </c>
      <c r="EH72" s="163"/>
      <c r="EI72">
        <f t="shared" si="127"/>
        <v>14</v>
      </c>
      <c r="EJ72" s="163"/>
      <c r="EK72">
        <f t="shared" si="128"/>
        <v>14</v>
      </c>
      <c r="EL72" s="163"/>
      <c r="EM72">
        <f t="shared" si="129"/>
        <v>14</v>
      </c>
      <c r="EN72" s="163"/>
      <c r="EO72">
        <f t="shared" si="130"/>
        <v>14</v>
      </c>
      <c r="EP72" s="163"/>
      <c r="EQ72">
        <f t="shared" si="131"/>
        <v>14</v>
      </c>
      <c r="ER72" s="163"/>
      <c r="ES72">
        <f t="shared" si="132"/>
        <v>14</v>
      </c>
      <c r="ET72" s="163"/>
      <c r="EU72">
        <f t="shared" si="133"/>
        <v>14</v>
      </c>
      <c r="EV72" s="163"/>
      <c r="EW72">
        <f t="shared" si="134"/>
        <v>14</v>
      </c>
      <c r="EX72" s="163"/>
      <c r="EY72">
        <f t="shared" si="135"/>
        <v>14</v>
      </c>
      <c r="EZ72" s="163"/>
      <c r="FA72" s="163"/>
      <c r="FC72" s="163"/>
      <c r="FE72" s="163"/>
      <c r="FG72" s="163"/>
    </row>
    <row r="73" spans="2:163" ht="78" x14ac:dyDescent="0.3">
      <c r="B73" s="162" t="s">
        <v>322</v>
      </c>
      <c r="C73" s="188"/>
      <c r="D73">
        <f t="shared" si="68"/>
        <v>13</v>
      </c>
      <c r="U73" s="162" t="s">
        <v>322</v>
      </c>
      <c r="V73" s="188"/>
      <c r="W73">
        <f t="shared" si="69"/>
        <v>13</v>
      </c>
      <c r="X73" s="163"/>
      <c r="Y73">
        <f t="shared" si="70"/>
        <v>13</v>
      </c>
      <c r="Z73" s="163"/>
      <c r="AA73">
        <f t="shared" si="71"/>
        <v>13</v>
      </c>
      <c r="AB73" s="163"/>
      <c r="AC73">
        <f t="shared" si="72"/>
        <v>13</v>
      </c>
      <c r="AD73" s="163"/>
      <c r="AE73">
        <f t="shared" si="73"/>
        <v>13</v>
      </c>
      <c r="AF73" s="163"/>
      <c r="AG73">
        <f t="shared" si="74"/>
        <v>13</v>
      </c>
      <c r="AH73" s="163"/>
      <c r="AI73">
        <f t="shared" si="75"/>
        <v>13</v>
      </c>
      <c r="AJ73" s="163"/>
      <c r="AK73">
        <f t="shared" si="76"/>
        <v>13</v>
      </c>
      <c r="AL73" s="163"/>
      <c r="AM73">
        <f t="shared" si="77"/>
        <v>13</v>
      </c>
      <c r="AN73" s="163"/>
      <c r="AO73">
        <f t="shared" si="78"/>
        <v>13</v>
      </c>
      <c r="AP73" s="163"/>
      <c r="AQ73">
        <f t="shared" si="79"/>
        <v>13</v>
      </c>
      <c r="AR73" s="163"/>
      <c r="AS73">
        <f t="shared" si="80"/>
        <v>13</v>
      </c>
      <c r="AT73" s="163"/>
      <c r="AU73">
        <f t="shared" si="81"/>
        <v>13</v>
      </c>
      <c r="AV73" s="163"/>
      <c r="AW73">
        <f t="shared" si="82"/>
        <v>13</v>
      </c>
      <c r="AX73" s="163"/>
      <c r="AY73">
        <f t="shared" si="83"/>
        <v>13</v>
      </c>
      <c r="AZ73" s="163"/>
      <c r="BA73">
        <f t="shared" si="84"/>
        <v>13</v>
      </c>
      <c r="BB73" s="163"/>
      <c r="BC73">
        <f t="shared" si="85"/>
        <v>13</v>
      </c>
      <c r="BD73" s="163"/>
      <c r="BE73">
        <f t="shared" si="86"/>
        <v>13</v>
      </c>
      <c r="BF73" s="163"/>
      <c r="BG73">
        <f t="shared" si="87"/>
        <v>13</v>
      </c>
      <c r="BH73" s="163"/>
      <c r="BI73">
        <f t="shared" si="88"/>
        <v>13</v>
      </c>
      <c r="BJ73" s="163"/>
      <c r="BK73">
        <f t="shared" si="89"/>
        <v>13</v>
      </c>
      <c r="BL73" s="163"/>
      <c r="BM73">
        <f t="shared" si="90"/>
        <v>13</v>
      </c>
      <c r="BN73" s="163"/>
      <c r="BO73">
        <f t="shared" si="91"/>
        <v>13</v>
      </c>
      <c r="BP73" s="163"/>
      <c r="BQ73">
        <f t="shared" si="92"/>
        <v>13</v>
      </c>
      <c r="BR73" s="163"/>
      <c r="BS73">
        <f t="shared" si="93"/>
        <v>13</v>
      </c>
      <c r="BT73" s="163"/>
      <c r="BU73">
        <f t="shared" si="94"/>
        <v>13</v>
      </c>
      <c r="BV73" s="163"/>
      <c r="BW73">
        <f t="shared" si="95"/>
        <v>13</v>
      </c>
      <c r="BX73" s="163"/>
      <c r="BY73">
        <f t="shared" si="96"/>
        <v>13</v>
      </c>
      <c r="BZ73" s="163"/>
      <c r="CA73">
        <f t="shared" si="97"/>
        <v>13</v>
      </c>
      <c r="CB73" s="163"/>
      <c r="CC73">
        <f t="shared" si="98"/>
        <v>13</v>
      </c>
      <c r="CD73" s="163"/>
      <c r="CE73">
        <f t="shared" si="99"/>
        <v>13</v>
      </c>
      <c r="CF73" s="163"/>
      <c r="CG73">
        <f t="shared" si="100"/>
        <v>13</v>
      </c>
      <c r="CH73" s="163"/>
      <c r="CI73">
        <f t="shared" si="101"/>
        <v>13</v>
      </c>
      <c r="CJ73" s="163"/>
      <c r="CK73">
        <f t="shared" si="102"/>
        <v>13</v>
      </c>
      <c r="CL73" s="163"/>
      <c r="CM73">
        <f t="shared" si="103"/>
        <v>13</v>
      </c>
      <c r="CN73" s="163"/>
      <c r="CO73">
        <f t="shared" si="104"/>
        <v>13</v>
      </c>
      <c r="CP73" s="163"/>
      <c r="CQ73">
        <f t="shared" si="105"/>
        <v>13</v>
      </c>
      <c r="CR73" s="163"/>
      <c r="CS73">
        <f t="shared" si="106"/>
        <v>13</v>
      </c>
      <c r="CT73" s="163"/>
      <c r="CU73">
        <f t="shared" si="107"/>
        <v>13</v>
      </c>
      <c r="CV73" s="163"/>
      <c r="CW73">
        <f t="shared" si="108"/>
        <v>13</v>
      </c>
      <c r="CX73" s="163"/>
      <c r="CY73">
        <f t="shared" si="109"/>
        <v>13</v>
      </c>
      <c r="CZ73" s="163"/>
      <c r="DA73">
        <f t="shared" si="110"/>
        <v>13</v>
      </c>
      <c r="DB73" s="163"/>
      <c r="DC73">
        <f t="shared" si="111"/>
        <v>13</v>
      </c>
      <c r="DD73" s="163"/>
      <c r="DE73">
        <f t="shared" si="112"/>
        <v>13</v>
      </c>
      <c r="DF73" s="163"/>
      <c r="DG73">
        <f t="shared" si="113"/>
        <v>13</v>
      </c>
      <c r="DH73" s="163"/>
      <c r="DI73">
        <f t="shared" si="114"/>
        <v>13</v>
      </c>
      <c r="DJ73" s="163"/>
      <c r="DK73">
        <f t="shared" si="115"/>
        <v>13</v>
      </c>
      <c r="DL73" s="163"/>
      <c r="DM73">
        <f t="shared" si="116"/>
        <v>13</v>
      </c>
      <c r="DN73" s="163"/>
      <c r="DO73">
        <f t="shared" si="117"/>
        <v>13</v>
      </c>
      <c r="DP73" s="163"/>
      <c r="DQ73">
        <f t="shared" si="118"/>
        <v>13</v>
      </c>
      <c r="DR73" s="163"/>
      <c r="DS73">
        <f t="shared" si="119"/>
        <v>13</v>
      </c>
      <c r="DT73" s="163"/>
      <c r="DU73">
        <f t="shared" si="120"/>
        <v>13</v>
      </c>
      <c r="DV73" s="163"/>
      <c r="DW73">
        <f t="shared" si="121"/>
        <v>13</v>
      </c>
      <c r="DX73" s="163"/>
      <c r="DY73">
        <f t="shared" si="122"/>
        <v>13</v>
      </c>
      <c r="DZ73" s="163"/>
      <c r="EA73">
        <f t="shared" si="123"/>
        <v>13</v>
      </c>
      <c r="EB73" s="163"/>
      <c r="EC73">
        <f t="shared" si="124"/>
        <v>13</v>
      </c>
      <c r="ED73" s="163"/>
      <c r="EE73">
        <f t="shared" si="125"/>
        <v>13</v>
      </c>
      <c r="EF73" s="163"/>
      <c r="EG73">
        <f t="shared" si="126"/>
        <v>13</v>
      </c>
      <c r="EH73" s="163"/>
      <c r="EI73">
        <f t="shared" si="127"/>
        <v>13</v>
      </c>
      <c r="EJ73" s="163"/>
      <c r="EK73">
        <f t="shared" si="128"/>
        <v>13</v>
      </c>
      <c r="EL73" s="163"/>
      <c r="EM73">
        <f t="shared" si="129"/>
        <v>13</v>
      </c>
      <c r="EN73" s="163"/>
      <c r="EO73">
        <f t="shared" si="130"/>
        <v>13</v>
      </c>
      <c r="EP73" s="163"/>
      <c r="EQ73">
        <f t="shared" si="131"/>
        <v>13</v>
      </c>
      <c r="ER73" s="163"/>
      <c r="ES73">
        <f t="shared" si="132"/>
        <v>13</v>
      </c>
      <c r="ET73" s="163"/>
      <c r="EU73">
        <f t="shared" si="133"/>
        <v>13</v>
      </c>
      <c r="EV73" s="163"/>
      <c r="EW73">
        <f t="shared" si="134"/>
        <v>13</v>
      </c>
      <c r="EX73" s="163"/>
      <c r="EY73">
        <f t="shared" si="135"/>
        <v>13</v>
      </c>
      <c r="EZ73" s="163"/>
      <c r="FA73" s="163"/>
      <c r="FC73" s="163"/>
      <c r="FE73" s="163"/>
      <c r="FG73" s="163"/>
    </row>
    <row r="74" spans="2:163" ht="46.8" x14ac:dyDescent="0.3">
      <c r="B74" s="158" t="s">
        <v>323</v>
      </c>
      <c r="C74" s="189"/>
      <c r="D74">
        <f t="shared" si="68"/>
        <v>7</v>
      </c>
      <c r="U74" s="158" t="s">
        <v>323</v>
      </c>
      <c r="V74" s="189"/>
      <c r="W74">
        <f t="shared" si="69"/>
        <v>7</v>
      </c>
      <c r="X74" s="163"/>
      <c r="Y74">
        <f t="shared" si="70"/>
        <v>7</v>
      </c>
      <c r="Z74" s="163"/>
      <c r="AA74">
        <f t="shared" si="71"/>
        <v>7</v>
      </c>
      <c r="AB74" s="163"/>
      <c r="AC74">
        <f t="shared" si="72"/>
        <v>7</v>
      </c>
      <c r="AD74" s="163"/>
      <c r="AE74">
        <f t="shared" si="73"/>
        <v>7</v>
      </c>
      <c r="AF74" s="163"/>
      <c r="AG74">
        <f t="shared" si="74"/>
        <v>7</v>
      </c>
      <c r="AH74" s="163"/>
      <c r="AI74">
        <f t="shared" si="75"/>
        <v>7</v>
      </c>
      <c r="AJ74" s="163"/>
      <c r="AK74">
        <f t="shared" si="76"/>
        <v>2</v>
      </c>
      <c r="AL74" s="163"/>
      <c r="AM74">
        <f t="shared" si="77"/>
        <v>7</v>
      </c>
      <c r="AN74" s="163"/>
      <c r="AO74">
        <f t="shared" si="78"/>
        <v>2</v>
      </c>
      <c r="AP74" s="163"/>
      <c r="AQ74">
        <f t="shared" si="79"/>
        <v>7</v>
      </c>
      <c r="AR74" s="163"/>
      <c r="AS74">
        <f t="shared" si="80"/>
        <v>7</v>
      </c>
      <c r="AT74" s="163"/>
      <c r="AU74">
        <f t="shared" si="81"/>
        <v>2</v>
      </c>
      <c r="AV74" s="163"/>
      <c r="AW74">
        <f t="shared" si="82"/>
        <v>7</v>
      </c>
      <c r="AX74" s="163"/>
      <c r="AY74">
        <f t="shared" si="83"/>
        <v>7</v>
      </c>
      <c r="AZ74" s="163"/>
      <c r="BA74">
        <f t="shared" si="84"/>
        <v>7</v>
      </c>
      <c r="BB74" s="163"/>
      <c r="BC74">
        <f t="shared" si="85"/>
        <v>7</v>
      </c>
      <c r="BD74" s="163"/>
      <c r="BE74">
        <f t="shared" si="86"/>
        <v>7</v>
      </c>
      <c r="BF74" s="163"/>
      <c r="BG74">
        <f t="shared" si="87"/>
        <v>7</v>
      </c>
      <c r="BH74" s="163"/>
      <c r="BI74">
        <f t="shared" si="88"/>
        <v>7</v>
      </c>
      <c r="BJ74" s="163"/>
      <c r="BK74">
        <f t="shared" si="89"/>
        <v>7</v>
      </c>
      <c r="BL74" s="163"/>
      <c r="BM74">
        <f t="shared" si="90"/>
        <v>7</v>
      </c>
      <c r="BN74" s="163"/>
      <c r="BO74">
        <f t="shared" si="91"/>
        <v>7</v>
      </c>
      <c r="BP74" s="163"/>
      <c r="BQ74">
        <f t="shared" si="92"/>
        <v>7</v>
      </c>
      <c r="BR74" s="163"/>
      <c r="BS74">
        <f t="shared" si="93"/>
        <v>7</v>
      </c>
      <c r="BT74" s="163"/>
      <c r="BU74">
        <f t="shared" si="94"/>
        <v>7</v>
      </c>
      <c r="BV74" s="163"/>
      <c r="BW74">
        <f t="shared" si="95"/>
        <v>7</v>
      </c>
      <c r="BX74" s="163"/>
      <c r="BY74">
        <f t="shared" si="96"/>
        <v>7</v>
      </c>
      <c r="BZ74" s="163"/>
      <c r="CA74">
        <f t="shared" si="97"/>
        <v>7</v>
      </c>
      <c r="CB74" s="163"/>
      <c r="CC74">
        <f t="shared" si="98"/>
        <v>7</v>
      </c>
      <c r="CD74" s="163"/>
      <c r="CE74">
        <f t="shared" si="99"/>
        <v>7</v>
      </c>
      <c r="CF74" s="163"/>
      <c r="CG74">
        <f t="shared" si="100"/>
        <v>7</v>
      </c>
      <c r="CH74" s="163"/>
      <c r="CI74">
        <f t="shared" si="101"/>
        <v>7</v>
      </c>
      <c r="CJ74" s="163"/>
      <c r="CK74">
        <f t="shared" si="102"/>
        <v>2</v>
      </c>
      <c r="CL74" s="163"/>
      <c r="CM74">
        <f t="shared" si="103"/>
        <v>7</v>
      </c>
      <c r="CN74" s="163"/>
      <c r="CO74">
        <f t="shared" si="104"/>
        <v>7</v>
      </c>
      <c r="CP74" s="163"/>
      <c r="CQ74">
        <f t="shared" si="105"/>
        <v>7</v>
      </c>
      <c r="CR74" s="163"/>
      <c r="CS74">
        <f t="shared" si="106"/>
        <v>7</v>
      </c>
      <c r="CT74" s="163"/>
      <c r="CU74">
        <f t="shared" si="107"/>
        <v>7</v>
      </c>
      <c r="CV74" s="163"/>
      <c r="CW74">
        <f t="shared" si="108"/>
        <v>7</v>
      </c>
      <c r="CX74" s="163"/>
      <c r="CY74">
        <f t="shared" si="109"/>
        <v>7</v>
      </c>
      <c r="CZ74" s="163"/>
      <c r="DA74">
        <f t="shared" si="110"/>
        <v>7</v>
      </c>
      <c r="DB74" s="163"/>
      <c r="DC74">
        <f t="shared" si="111"/>
        <v>2</v>
      </c>
      <c r="DD74" s="163"/>
      <c r="DE74">
        <f t="shared" si="112"/>
        <v>7</v>
      </c>
      <c r="DF74" s="163"/>
      <c r="DG74">
        <f t="shared" si="113"/>
        <v>7</v>
      </c>
      <c r="DH74" s="163"/>
      <c r="DI74">
        <f t="shared" si="114"/>
        <v>7</v>
      </c>
      <c r="DJ74" s="163"/>
      <c r="DK74">
        <f t="shared" si="115"/>
        <v>7</v>
      </c>
      <c r="DL74" s="163"/>
      <c r="DM74">
        <f t="shared" si="116"/>
        <v>7</v>
      </c>
      <c r="DN74" s="163"/>
      <c r="DO74">
        <f t="shared" si="117"/>
        <v>7</v>
      </c>
      <c r="DP74" s="163"/>
      <c r="DQ74">
        <f t="shared" si="118"/>
        <v>7</v>
      </c>
      <c r="DR74" s="163"/>
      <c r="DS74">
        <f t="shared" si="119"/>
        <v>7</v>
      </c>
      <c r="DT74" s="163"/>
      <c r="DU74">
        <f t="shared" si="120"/>
        <v>7</v>
      </c>
      <c r="DV74" s="163"/>
      <c r="DW74">
        <f t="shared" si="121"/>
        <v>7</v>
      </c>
      <c r="DX74" s="163"/>
      <c r="DY74">
        <f t="shared" si="122"/>
        <v>7</v>
      </c>
      <c r="DZ74" s="163"/>
      <c r="EA74">
        <f t="shared" si="123"/>
        <v>7</v>
      </c>
      <c r="EB74" s="163"/>
      <c r="EC74">
        <f t="shared" si="124"/>
        <v>7</v>
      </c>
      <c r="ED74" s="163"/>
      <c r="EE74">
        <f t="shared" si="125"/>
        <v>2</v>
      </c>
      <c r="EF74" s="163"/>
      <c r="EG74">
        <f t="shared" si="126"/>
        <v>7</v>
      </c>
      <c r="EH74" s="163"/>
      <c r="EI74">
        <f t="shared" si="127"/>
        <v>2</v>
      </c>
      <c r="EJ74" s="163"/>
      <c r="EK74">
        <f t="shared" si="128"/>
        <v>2</v>
      </c>
      <c r="EL74" s="163"/>
      <c r="EM74">
        <f t="shared" si="129"/>
        <v>7</v>
      </c>
      <c r="EN74" s="163"/>
      <c r="EO74">
        <f t="shared" si="130"/>
        <v>7</v>
      </c>
      <c r="EP74" s="163"/>
      <c r="EQ74">
        <f t="shared" si="131"/>
        <v>7</v>
      </c>
      <c r="ER74" s="163"/>
      <c r="ES74">
        <f t="shared" si="132"/>
        <v>7</v>
      </c>
      <c r="ET74" s="163"/>
      <c r="EU74">
        <f t="shared" si="133"/>
        <v>2</v>
      </c>
      <c r="EV74" s="163"/>
      <c r="EW74">
        <f t="shared" si="134"/>
        <v>7</v>
      </c>
      <c r="EX74" s="163"/>
      <c r="EY74">
        <f t="shared" si="135"/>
        <v>2</v>
      </c>
      <c r="EZ74" s="163"/>
      <c r="FA74" s="163"/>
      <c r="FC74" s="163"/>
      <c r="FE74" s="163"/>
      <c r="FG74" s="163"/>
    </row>
    <row r="75" spans="2:163" x14ac:dyDescent="0.3">
      <c r="X75" s="163"/>
      <c r="Z75" s="163"/>
      <c r="AB75" s="163"/>
      <c r="AD75" s="163"/>
      <c r="AF75" s="163"/>
      <c r="AH75" s="163"/>
      <c r="AJ75" s="163"/>
      <c r="AL75" s="163"/>
      <c r="AN75" s="163"/>
      <c r="AP75" s="163"/>
      <c r="AR75" s="163"/>
      <c r="AT75" s="163"/>
      <c r="AV75" s="163"/>
      <c r="AX75" s="163"/>
      <c r="AZ75" s="163"/>
      <c r="BB75" s="163"/>
      <c r="BD75" s="163"/>
      <c r="BF75" s="163"/>
      <c r="BH75" s="163"/>
      <c r="BJ75" s="163"/>
      <c r="BL75" s="163"/>
      <c r="BN75" s="163"/>
      <c r="BP75" s="163"/>
      <c r="BR75" s="163"/>
      <c r="BT75" s="163"/>
      <c r="BV75" s="163"/>
      <c r="BX75" s="163"/>
      <c r="BZ75" s="163"/>
      <c r="CB75" s="163"/>
      <c r="CD75" s="163"/>
      <c r="CF75" s="163"/>
      <c r="CH75" s="163"/>
      <c r="CJ75" s="163"/>
      <c r="CL75" s="163"/>
      <c r="CN75" s="163"/>
      <c r="CP75" s="163"/>
      <c r="CR75" s="163"/>
      <c r="CT75" s="163"/>
      <c r="CV75" s="163"/>
      <c r="CX75" s="163"/>
      <c r="CZ75" s="163"/>
      <c r="DB75" s="163"/>
      <c r="DD75" s="163"/>
      <c r="DF75" s="163"/>
      <c r="DH75" s="163"/>
      <c r="DJ75" s="163"/>
      <c r="DL75" s="163"/>
      <c r="DN75" s="163"/>
      <c r="DP75" s="163"/>
      <c r="DR75" s="163"/>
      <c r="DT75" s="163"/>
      <c r="DV75" s="163"/>
      <c r="DX75" s="163"/>
      <c r="DZ75" s="163"/>
      <c r="EB75" s="163"/>
      <c r="ED75" s="163"/>
      <c r="EF75" s="163"/>
      <c r="EH75" s="163"/>
      <c r="EJ75" s="163"/>
      <c r="EL75" s="163"/>
      <c r="EN75" s="163"/>
      <c r="EP75" s="163"/>
      <c r="ER75" s="163"/>
      <c r="ET75" s="163"/>
      <c r="EV75" s="163"/>
      <c r="EX75" s="163"/>
      <c r="EZ75" s="163"/>
      <c r="FA75" s="163"/>
      <c r="FC75" s="163"/>
      <c r="FE75" s="163"/>
      <c r="FG75" s="163"/>
    </row>
    <row r="76" spans="2:163" x14ac:dyDescent="0.3">
      <c r="B76" t="s">
        <v>337</v>
      </c>
      <c r="D76">
        <f>SUM(D69:D75)</f>
        <v>100</v>
      </c>
      <c r="U76" t="s">
        <v>337</v>
      </c>
      <c r="W76">
        <f>SUM(W69:W75)</f>
        <v>100</v>
      </c>
      <c r="X76" s="163"/>
      <c r="Y76">
        <f>SUM(Y69:Y75)</f>
        <v>100</v>
      </c>
      <c r="Z76" s="163"/>
      <c r="AA76">
        <f>SUM(AA69:AA75)</f>
        <v>100</v>
      </c>
      <c r="AB76" s="163"/>
      <c r="AC76">
        <f>SUM(AC69:AC75)</f>
        <v>100</v>
      </c>
      <c r="AD76" s="163"/>
      <c r="AE76">
        <f>SUM(AE69:AE75)</f>
        <v>100</v>
      </c>
      <c r="AF76" s="163"/>
      <c r="AG76">
        <f>SUM(AG69:AG75)</f>
        <v>100</v>
      </c>
      <c r="AH76" s="163"/>
      <c r="AI76">
        <f>SUM(AI69:AI75)</f>
        <v>100</v>
      </c>
      <c r="AJ76" s="163"/>
      <c r="AK76">
        <f>SUM(AK69:AK75)</f>
        <v>91</v>
      </c>
      <c r="AL76" s="163"/>
      <c r="AM76">
        <f>SUM(AM69:AM75)</f>
        <v>100</v>
      </c>
      <c r="AN76" s="163"/>
      <c r="AO76">
        <f>SUM(AO69:AO75)</f>
        <v>95</v>
      </c>
      <c r="AP76" s="163"/>
      <c r="AQ76">
        <f>SUM(AQ69:AQ75)</f>
        <v>100</v>
      </c>
      <c r="AR76" s="163"/>
      <c r="AS76">
        <f>SUM(AS69:AS75)</f>
        <v>100</v>
      </c>
      <c r="AT76" s="163"/>
      <c r="AU76">
        <f>SUM(AU69:AU75)</f>
        <v>95</v>
      </c>
      <c r="AV76" s="163"/>
      <c r="AW76">
        <f>SUM(AW69:AW75)</f>
        <v>100</v>
      </c>
      <c r="AX76" s="163"/>
      <c r="AY76">
        <f>SUM(AY69:AY75)</f>
        <v>100</v>
      </c>
      <c r="AZ76" s="163"/>
      <c r="BA76">
        <f>SUM(BA69:BA75)</f>
        <v>100</v>
      </c>
      <c r="BB76" s="163"/>
      <c r="BC76">
        <f>SUM(BC69:BC75)</f>
        <v>100</v>
      </c>
      <c r="BD76" s="163"/>
      <c r="BE76">
        <f>SUM(BE69:BE75)</f>
        <v>100</v>
      </c>
      <c r="BF76" s="163"/>
      <c r="BG76">
        <f>SUM(BG69:BG75)</f>
        <v>100</v>
      </c>
      <c r="BH76" s="163"/>
      <c r="BI76">
        <f>SUM(BI69:BI75)</f>
        <v>100</v>
      </c>
      <c r="BJ76" s="163"/>
      <c r="BK76">
        <f>SUM(BK69:BK75)</f>
        <v>100</v>
      </c>
      <c r="BL76" s="163"/>
      <c r="BM76">
        <f>SUM(BM69:BM75)</f>
        <v>100</v>
      </c>
      <c r="BN76" s="163"/>
      <c r="BO76">
        <f>SUM(BO69:BO75)</f>
        <v>100</v>
      </c>
      <c r="BP76" s="163"/>
      <c r="BQ76">
        <f>SUM(BQ69:BQ75)</f>
        <v>74</v>
      </c>
      <c r="BR76" s="163"/>
      <c r="BS76">
        <f>SUM(BS69:BS75)</f>
        <v>100</v>
      </c>
      <c r="BT76" s="163"/>
      <c r="BU76">
        <f>SUM(BU69:BU75)</f>
        <v>100</v>
      </c>
      <c r="BV76" s="163"/>
      <c r="BW76">
        <f>SUM(BW69:BW75)</f>
        <v>100</v>
      </c>
      <c r="BX76" s="163"/>
      <c r="BY76">
        <f>SUM(BY69:BY75)</f>
        <v>100</v>
      </c>
      <c r="BZ76" s="163"/>
      <c r="CA76">
        <f>SUM(CA69:CA75)</f>
        <v>100</v>
      </c>
      <c r="CB76" s="163"/>
      <c r="CC76">
        <f>SUM(CC69:CC75)</f>
        <v>100</v>
      </c>
      <c r="CD76" s="163"/>
      <c r="CE76">
        <f>SUM(CE69:CE75)</f>
        <v>100</v>
      </c>
      <c r="CF76" s="163"/>
      <c r="CG76">
        <f>SUM(CG69:CG75)</f>
        <v>100</v>
      </c>
      <c r="CH76" s="163"/>
      <c r="CI76">
        <f>SUM(CI69:CI75)</f>
        <v>100</v>
      </c>
      <c r="CJ76" s="163"/>
      <c r="CK76">
        <f>SUM(CK69:CK75)</f>
        <v>95</v>
      </c>
      <c r="CL76" s="163"/>
      <c r="CM76">
        <f>SUM(CM69:CM75)</f>
        <v>100</v>
      </c>
      <c r="CN76" s="163"/>
      <c r="CO76">
        <f>SUM(CO69:CO75)</f>
        <v>100</v>
      </c>
      <c r="CP76" s="163"/>
      <c r="CQ76">
        <f>SUM(CQ69:CQ75)</f>
        <v>100</v>
      </c>
      <c r="CR76" s="163"/>
      <c r="CS76">
        <f>SUM(CS69:CS75)</f>
        <v>96</v>
      </c>
      <c r="CT76" s="163"/>
      <c r="CU76">
        <f>SUM(CU69:CU75)</f>
        <v>100</v>
      </c>
      <c r="CV76" s="163"/>
      <c r="CW76">
        <f>SUM(CW69:CW75)</f>
        <v>86</v>
      </c>
      <c r="CX76" s="163"/>
      <c r="CY76">
        <f>SUM(CY69:CY75)</f>
        <v>86</v>
      </c>
      <c r="CZ76" s="163"/>
      <c r="DA76">
        <f>SUM(DA69:DA75)</f>
        <v>100</v>
      </c>
      <c r="DB76" s="163"/>
      <c r="DC76">
        <f>SUM(DC69:DC75)</f>
        <v>95</v>
      </c>
      <c r="DD76" s="163"/>
      <c r="DE76">
        <f>SUM(DE69:DE75)</f>
        <v>100</v>
      </c>
      <c r="DF76" s="163"/>
      <c r="DG76">
        <f>SUM(DG69:DG75)</f>
        <v>100</v>
      </c>
      <c r="DH76" s="163"/>
      <c r="DI76">
        <f>SUM(DI69:DI75)</f>
        <v>100</v>
      </c>
      <c r="DJ76" s="163"/>
      <c r="DK76">
        <f>SUM(DK69:DK75)</f>
        <v>100</v>
      </c>
      <c r="DL76" s="163"/>
      <c r="DM76">
        <f>SUM(DM69:DM75)</f>
        <v>100</v>
      </c>
      <c r="DN76" s="163"/>
      <c r="DO76">
        <f>SUM(DO69:DO75)</f>
        <v>100</v>
      </c>
      <c r="DP76" s="163"/>
      <c r="DQ76">
        <f>SUM(DQ69:DQ75)</f>
        <v>100</v>
      </c>
      <c r="DR76" s="163"/>
      <c r="DS76">
        <f>SUM(DS69:DS75)</f>
        <v>100</v>
      </c>
      <c r="DT76" s="163"/>
      <c r="DU76">
        <f>SUM(DU69:DU75)</f>
        <v>100</v>
      </c>
      <c r="DV76" s="163"/>
      <c r="DW76">
        <f>SUM(DW69:DW75)</f>
        <v>100</v>
      </c>
      <c r="DX76" s="163"/>
      <c r="DY76">
        <f>SUM(DY69:DY75)</f>
        <v>100</v>
      </c>
      <c r="DZ76" s="163"/>
      <c r="EA76">
        <f>SUM(EA69:EA75)</f>
        <v>100</v>
      </c>
      <c r="EB76" s="163"/>
      <c r="EC76">
        <f>SUM(EC69:EC75)</f>
        <v>100</v>
      </c>
      <c r="ED76" s="163"/>
      <c r="EE76">
        <f>SUM(EE69:EE75)</f>
        <v>95</v>
      </c>
      <c r="EF76" s="163"/>
      <c r="EG76">
        <f>SUM(EG69:EG75)</f>
        <v>100</v>
      </c>
      <c r="EH76" s="163"/>
      <c r="EI76">
        <f>SUM(EI69:EI75)</f>
        <v>93</v>
      </c>
      <c r="EJ76" s="163"/>
      <c r="EK76">
        <f>SUM(EK69:EK75)</f>
        <v>95</v>
      </c>
      <c r="EL76" s="163"/>
      <c r="EM76">
        <f>SUM(EM69:EM75)</f>
        <v>100</v>
      </c>
      <c r="EN76" s="163"/>
      <c r="EO76">
        <f>SUM(EO69:EO75)</f>
        <v>100</v>
      </c>
      <c r="EP76" s="163"/>
      <c r="EQ76">
        <f>SUM(EQ69:EQ75)</f>
        <v>100</v>
      </c>
      <c r="ER76" s="163"/>
      <c r="ES76">
        <f>SUM(ES69:ES75)</f>
        <v>100</v>
      </c>
      <c r="ET76" s="163"/>
      <c r="EU76">
        <f>SUM(EU69:EU75)</f>
        <v>95</v>
      </c>
      <c r="EV76" s="163"/>
      <c r="EW76">
        <f>SUM(EW69:EW75)</f>
        <v>100</v>
      </c>
      <c r="EX76" s="163"/>
      <c r="EY76">
        <f>SUM(EY69:EY75)</f>
        <v>95</v>
      </c>
      <c r="EZ76" s="163"/>
      <c r="FA76" s="163"/>
      <c r="FC76" s="163"/>
      <c r="FE76" s="163"/>
      <c r="FG76" s="163"/>
    </row>
  </sheetData>
  <conditionalFormatting sqref="EY2:EY44">
    <cfRule type="cellIs" dxfId="68" priority="68" operator="equal">
      <formula>""</formula>
    </cfRule>
  </conditionalFormatting>
  <conditionalFormatting sqref="EW2:EW44">
    <cfRule type="cellIs" dxfId="67" priority="67" operator="equal">
      <formula>""</formula>
    </cfRule>
  </conditionalFormatting>
  <conditionalFormatting sqref="EU2:EU44">
    <cfRule type="cellIs" dxfId="66" priority="66" operator="equal">
      <formula>""</formula>
    </cfRule>
  </conditionalFormatting>
  <conditionalFormatting sqref="ES2:ES44">
    <cfRule type="cellIs" dxfId="65" priority="65" operator="equal">
      <formula>""</formula>
    </cfRule>
  </conditionalFormatting>
  <conditionalFormatting sqref="EQ2:EQ44">
    <cfRule type="cellIs" dxfId="64" priority="64" operator="equal">
      <formula>""</formula>
    </cfRule>
  </conditionalFormatting>
  <conditionalFormatting sqref="EO2:EO44">
    <cfRule type="cellIs" dxfId="63" priority="63" operator="equal">
      <formula>""</formula>
    </cfRule>
  </conditionalFormatting>
  <conditionalFormatting sqref="EM2:EM44">
    <cfRule type="cellIs" dxfId="62" priority="62" operator="equal">
      <formula>""</formula>
    </cfRule>
  </conditionalFormatting>
  <conditionalFormatting sqref="EK2:EK44">
    <cfRule type="cellIs" dxfId="61" priority="61" operator="equal">
      <formula>""</formula>
    </cfRule>
  </conditionalFormatting>
  <conditionalFormatting sqref="EI2:EI44">
    <cfRule type="cellIs" dxfId="60" priority="60" operator="equal">
      <formula>""</formula>
    </cfRule>
  </conditionalFormatting>
  <conditionalFormatting sqref="EG2:EG44">
    <cfRule type="cellIs" dxfId="59" priority="59" operator="equal">
      <formula>""</formula>
    </cfRule>
  </conditionalFormatting>
  <conditionalFormatting sqref="EE2:EE44">
    <cfRule type="cellIs" dxfId="58" priority="58" operator="equal">
      <formula>""</formula>
    </cfRule>
  </conditionalFormatting>
  <conditionalFormatting sqref="EC2:EC44">
    <cfRule type="cellIs" dxfId="57" priority="57" operator="equal">
      <formula>""</formula>
    </cfRule>
  </conditionalFormatting>
  <conditionalFormatting sqref="EA2:EA44">
    <cfRule type="cellIs" dxfId="56" priority="56" operator="equal">
      <formula>""</formula>
    </cfRule>
  </conditionalFormatting>
  <conditionalFormatting sqref="DY2:DY44">
    <cfRule type="cellIs" dxfId="55" priority="55" operator="equal">
      <formula>""</formula>
    </cfRule>
  </conditionalFormatting>
  <conditionalFormatting sqref="DW2:DW44">
    <cfRule type="cellIs" dxfId="54" priority="54" operator="equal">
      <formula>""</formula>
    </cfRule>
  </conditionalFormatting>
  <conditionalFormatting sqref="DU2:DU44">
    <cfRule type="cellIs" dxfId="53" priority="53" operator="equal">
      <formula>""</formula>
    </cfRule>
  </conditionalFormatting>
  <conditionalFormatting sqref="W2:W44">
    <cfRule type="cellIs" dxfId="52" priority="1" operator="equal">
      <formula>""</formula>
    </cfRule>
  </conditionalFormatting>
  <conditionalFormatting sqref="DS2:DS44">
    <cfRule type="cellIs" dxfId="51" priority="52" operator="equal">
      <formula>""</formula>
    </cfRule>
  </conditionalFormatting>
  <conditionalFormatting sqref="DQ2:DQ44">
    <cfRule type="cellIs" dxfId="50" priority="51" operator="equal">
      <formula>""</formula>
    </cfRule>
  </conditionalFormatting>
  <conditionalFormatting sqref="DO2:DO44">
    <cfRule type="cellIs" dxfId="49" priority="50" operator="equal">
      <formula>""</formula>
    </cfRule>
  </conditionalFormatting>
  <conditionalFormatting sqref="DM2:DM44">
    <cfRule type="cellIs" dxfId="48" priority="49" operator="equal">
      <formula>""</formula>
    </cfRule>
  </conditionalFormatting>
  <conditionalFormatting sqref="DK2:DK44">
    <cfRule type="cellIs" dxfId="47" priority="48" operator="equal">
      <formula>""</formula>
    </cfRule>
  </conditionalFormatting>
  <conditionalFormatting sqref="DI2:DI44">
    <cfRule type="cellIs" dxfId="46" priority="47" operator="equal">
      <formula>""</formula>
    </cfRule>
  </conditionalFormatting>
  <conditionalFormatting sqref="DG2:DG44">
    <cfRule type="cellIs" dxfId="45" priority="46" operator="equal">
      <formula>""</formula>
    </cfRule>
  </conditionalFormatting>
  <conditionalFormatting sqref="DE2:DE44">
    <cfRule type="cellIs" dxfId="44" priority="45" operator="equal">
      <formula>""</formula>
    </cfRule>
  </conditionalFormatting>
  <conditionalFormatting sqref="DC2:DC44">
    <cfRule type="cellIs" dxfId="43" priority="43" operator="equal">
      <formula>""</formula>
    </cfRule>
  </conditionalFormatting>
  <conditionalFormatting sqref="DA2:DA44">
    <cfRule type="cellIs" dxfId="42" priority="42" operator="equal">
      <formula>""</formula>
    </cfRule>
  </conditionalFormatting>
  <conditionalFormatting sqref="CY2:CY44">
    <cfRule type="cellIs" dxfId="41" priority="41" operator="equal">
      <formula>""</formula>
    </cfRule>
  </conditionalFormatting>
  <conditionalFormatting sqref="CW2:CW44">
    <cfRule type="cellIs" dxfId="40" priority="40" operator="equal">
      <formula>""</formula>
    </cfRule>
  </conditionalFormatting>
  <conditionalFormatting sqref="CU2:CU44">
    <cfRule type="cellIs" dxfId="39" priority="39" operator="equal">
      <formula>""</formula>
    </cfRule>
  </conditionalFormatting>
  <conditionalFormatting sqref="CS2:CS44">
    <cfRule type="cellIs" dxfId="38" priority="38" operator="equal">
      <formula>""</formula>
    </cfRule>
  </conditionalFormatting>
  <conditionalFormatting sqref="CQ2:CQ44">
    <cfRule type="cellIs" dxfId="37" priority="37" operator="equal">
      <formula>""</formula>
    </cfRule>
  </conditionalFormatting>
  <conditionalFormatting sqref="CO2:CO44">
    <cfRule type="cellIs" dxfId="36" priority="36" operator="equal">
      <formula>""</formula>
    </cfRule>
  </conditionalFormatting>
  <conditionalFormatting sqref="CM2:CM44">
    <cfRule type="cellIs" dxfId="35" priority="35" operator="equal">
      <formula>""</formula>
    </cfRule>
  </conditionalFormatting>
  <conditionalFormatting sqref="CK2:CK44">
    <cfRule type="cellIs" dxfId="34" priority="34" operator="equal">
      <formula>""</formula>
    </cfRule>
  </conditionalFormatting>
  <conditionalFormatting sqref="CI2:CI44">
    <cfRule type="cellIs" dxfId="33" priority="33" operator="equal">
      <formula>""</formula>
    </cfRule>
  </conditionalFormatting>
  <conditionalFormatting sqref="CG2:CG44">
    <cfRule type="cellIs" dxfId="32" priority="32" operator="equal">
      <formula>""</formula>
    </cfRule>
  </conditionalFormatting>
  <conditionalFormatting sqref="CE2:CE44">
    <cfRule type="cellIs" dxfId="31" priority="31" operator="equal">
      <formula>""</formula>
    </cfRule>
  </conditionalFormatting>
  <conditionalFormatting sqref="CC2:CC44">
    <cfRule type="cellIs" dxfId="30" priority="30" operator="equal">
      <formula>""</formula>
    </cfRule>
  </conditionalFormatting>
  <conditionalFormatting sqref="CA2:CA44">
    <cfRule type="cellIs" dxfId="29" priority="29" operator="equal">
      <formula>""</formula>
    </cfRule>
  </conditionalFormatting>
  <conditionalFormatting sqref="BY2:BY44">
    <cfRule type="cellIs" dxfId="28" priority="28" operator="equal">
      <formula>""</formula>
    </cfRule>
  </conditionalFormatting>
  <conditionalFormatting sqref="BW2:BW44">
    <cfRule type="cellIs" dxfId="27" priority="27" operator="equal">
      <formula>""</formula>
    </cfRule>
  </conditionalFormatting>
  <conditionalFormatting sqref="BU2:BU44">
    <cfRule type="cellIs" dxfId="26" priority="26" operator="equal">
      <formula>""</formula>
    </cfRule>
  </conditionalFormatting>
  <conditionalFormatting sqref="BS2:BS44">
    <cfRule type="cellIs" dxfId="25" priority="25" operator="equal">
      <formula>""</formula>
    </cfRule>
  </conditionalFormatting>
  <conditionalFormatting sqref="BQ2:BQ44">
    <cfRule type="cellIs" dxfId="24" priority="24" operator="equal">
      <formula>""</formula>
    </cfRule>
  </conditionalFormatting>
  <conditionalFormatting sqref="BO2:BO44">
    <cfRule type="cellIs" dxfId="23" priority="23" operator="equal">
      <formula>""</formula>
    </cfRule>
  </conditionalFormatting>
  <conditionalFormatting sqref="BM2:BM44">
    <cfRule type="cellIs" dxfId="22" priority="22" operator="equal">
      <formula>""</formula>
    </cfRule>
  </conditionalFormatting>
  <conditionalFormatting sqref="BK2:BK44">
    <cfRule type="cellIs" dxfId="21" priority="21" operator="equal">
      <formula>""</formula>
    </cfRule>
  </conditionalFormatting>
  <conditionalFormatting sqref="BI2:BI44">
    <cfRule type="cellIs" dxfId="20" priority="20" operator="equal">
      <formula>""</formula>
    </cfRule>
  </conditionalFormatting>
  <conditionalFormatting sqref="BG2:BG44">
    <cfRule type="cellIs" dxfId="19" priority="19" operator="equal">
      <formula>""</formula>
    </cfRule>
  </conditionalFormatting>
  <conditionalFormatting sqref="BE2:BE44">
    <cfRule type="cellIs" dxfId="18" priority="18" operator="equal">
      <formula>""</formula>
    </cfRule>
  </conditionalFormatting>
  <conditionalFormatting sqref="BC2:BC44">
    <cfRule type="cellIs" dxfId="17" priority="17" operator="equal">
      <formula>""</formula>
    </cfRule>
  </conditionalFormatting>
  <conditionalFormatting sqref="BA2:BA44">
    <cfRule type="cellIs" dxfId="16" priority="16" operator="equal">
      <formula>""</formula>
    </cfRule>
  </conditionalFormatting>
  <conditionalFormatting sqref="AY2:AY44">
    <cfRule type="cellIs" dxfId="15" priority="15" operator="equal">
      <formula>""</formula>
    </cfRule>
  </conditionalFormatting>
  <conditionalFormatting sqref="AW2:AW44">
    <cfRule type="cellIs" dxfId="14" priority="14" operator="equal">
      <formula>""</formula>
    </cfRule>
  </conditionalFormatting>
  <conditionalFormatting sqref="AU2:AU44">
    <cfRule type="cellIs" dxfId="13" priority="13" operator="equal">
      <formula>""</formula>
    </cfRule>
  </conditionalFormatting>
  <conditionalFormatting sqref="AS2:AS44">
    <cfRule type="cellIs" dxfId="12" priority="12" operator="equal">
      <formula>""</formula>
    </cfRule>
  </conditionalFormatting>
  <conditionalFormatting sqref="AQ2:AQ44">
    <cfRule type="cellIs" dxfId="11" priority="11" operator="equal">
      <formula>""</formula>
    </cfRule>
  </conditionalFormatting>
  <conditionalFormatting sqref="AO2:AO44">
    <cfRule type="cellIs" dxfId="10" priority="10" operator="equal">
      <formula>""</formula>
    </cfRule>
  </conditionalFormatting>
  <conditionalFormatting sqref="AM2:AM44">
    <cfRule type="cellIs" dxfId="9" priority="9" operator="equal">
      <formula>""</formula>
    </cfRule>
  </conditionalFormatting>
  <conditionalFormatting sqref="AK2:AK44">
    <cfRule type="cellIs" dxfId="8" priority="8" operator="equal">
      <formula>""</formula>
    </cfRule>
  </conditionalFormatting>
  <conditionalFormatting sqref="AI2:AI44">
    <cfRule type="cellIs" dxfId="7" priority="7" operator="equal">
      <formula>""</formula>
    </cfRule>
  </conditionalFormatting>
  <conditionalFormatting sqref="AG2:AG44">
    <cfRule type="cellIs" dxfId="6" priority="6" operator="equal">
      <formula>""</formula>
    </cfRule>
  </conditionalFormatting>
  <conditionalFormatting sqref="AE2:AE44">
    <cfRule type="cellIs" dxfId="5" priority="5" operator="equal">
      <formula>""</formula>
    </cfRule>
  </conditionalFormatting>
  <conditionalFormatting sqref="AC2:AC44">
    <cfRule type="cellIs" dxfId="4" priority="4" operator="equal">
      <formula>""</formula>
    </cfRule>
  </conditionalFormatting>
  <conditionalFormatting sqref="AA2:AA44">
    <cfRule type="cellIs" dxfId="3" priority="3" operator="equal">
      <formula>""</formula>
    </cfRule>
  </conditionalFormatting>
  <conditionalFormatting sqref="Y2:Y44">
    <cfRule type="cellIs" dxfId="2" priority="2" operator="equal">
      <formula>""</formula>
    </cfRule>
  </conditionalFormatting>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2"/>
  <sheetViews>
    <sheetView zoomScaleNormal="100" workbookViewId="0">
      <pane xSplit="1" ySplit="1" topLeftCell="B2" activePane="bottomRight" state="frozen"/>
      <selection pane="topRight" activeCell="B1" sqref="B1"/>
      <selection pane="bottomLeft" activeCell="A2" sqref="A2"/>
      <selection pane="bottomRight" activeCell="A13" sqref="A13"/>
    </sheetView>
  </sheetViews>
  <sheetFormatPr defaultRowHeight="14.4" x14ac:dyDescent="0.3"/>
  <cols>
    <col min="1" max="1" width="43.33203125" bestFit="1" customWidth="1"/>
    <col min="2" max="2" width="14.33203125" bestFit="1" customWidth="1"/>
    <col min="3" max="3" width="16.5546875" bestFit="1" customWidth="1"/>
    <col min="4" max="4" width="9.6640625" bestFit="1" customWidth="1"/>
    <col min="5" max="5" width="7.5546875" customWidth="1"/>
    <col min="6" max="6" width="7.5546875" hidden="1" customWidth="1"/>
    <col min="7" max="7" width="7.5546875" customWidth="1"/>
    <col min="9" max="9" width="13.5546875" bestFit="1" customWidth="1"/>
    <col min="10" max="11" width="13.5546875" customWidth="1"/>
    <col min="12" max="12" width="12.109375" bestFit="1" customWidth="1"/>
    <col min="13" max="13" width="10.5546875" bestFit="1" customWidth="1"/>
    <col min="19" max="19" width="10" customWidth="1"/>
  </cols>
  <sheetData>
    <row r="1" spans="1:24" x14ac:dyDescent="0.3">
      <c r="A1" s="168" t="s">
        <v>312</v>
      </c>
      <c r="B1" s="168" t="s">
        <v>308</v>
      </c>
      <c r="C1" s="168" t="s">
        <v>313</v>
      </c>
      <c r="D1" s="168" t="s">
        <v>314</v>
      </c>
      <c r="E1" s="168"/>
      <c r="F1" s="168"/>
      <c r="G1" s="168" t="s">
        <v>309</v>
      </c>
      <c r="H1" s="168" t="s">
        <v>315</v>
      </c>
      <c r="I1" s="168" t="s">
        <v>1029</v>
      </c>
      <c r="J1" s="168" t="s">
        <v>1030</v>
      </c>
      <c r="K1" s="168" t="s">
        <v>1031</v>
      </c>
      <c r="L1" s="168" t="s">
        <v>1030</v>
      </c>
      <c r="M1" s="168" t="s">
        <v>324</v>
      </c>
      <c r="N1" s="168" t="s">
        <v>325</v>
      </c>
      <c r="O1" s="168" t="s">
        <v>326</v>
      </c>
      <c r="P1" s="168" t="s">
        <v>327</v>
      </c>
      <c r="Q1" s="168" t="s">
        <v>328</v>
      </c>
      <c r="R1" s="168" t="s">
        <v>329</v>
      </c>
      <c r="S1" s="168" t="s">
        <v>330</v>
      </c>
      <c r="T1" s="168" t="s">
        <v>331</v>
      </c>
      <c r="U1" s="168" t="s">
        <v>332</v>
      </c>
      <c r="V1" s="168" t="s">
        <v>333</v>
      </c>
      <c r="W1" s="168" t="s">
        <v>334</v>
      </c>
      <c r="X1" s="168" t="s">
        <v>335</v>
      </c>
    </row>
    <row r="2" spans="1:24" x14ac:dyDescent="0.3">
      <c r="A2" s="227" t="s">
        <v>552</v>
      </c>
      <c r="B2">
        <f>HLOOKUP($A2,Points_new!$W$1:$FJ$66,49,FALSE)</f>
        <v>1</v>
      </c>
      <c r="C2">
        <f>HLOOKUP($A2,Points_new!$W$1:$FJ$66,46,FALSE)</f>
        <v>41</v>
      </c>
      <c r="D2" s="167">
        <f>HLOOKUP($A2,Points_new!$W$1:$FJ$66,48,FALSE)</f>
        <v>0.41</v>
      </c>
      <c r="E2" s="167" t="str">
        <f>HLOOKUP($A2,Points_new!$W$1:$GP$57,51,FALSE)</f>
        <v>SOE</v>
      </c>
      <c r="F2" s="167" t="s">
        <v>1000</v>
      </c>
      <c r="G2" s="163">
        <f>HLOOKUP($A2,Points_new!$W$1:$FJ$66,50,FALSE)</f>
        <v>1</v>
      </c>
      <c r="H2" t="str">
        <f t="shared" ref="H2:H33" si="0">IF(D2&gt;=80%,"A+",IF(D2&gt;=75%,"A",IF(D2&gt;=70%,"A-",IF(D2&gt;=65%,"B+",IF(D2&gt;=60%,"B",IF(D2&gt;=55%,"B-",IF(D2&gt;=50%,"C+",IF(D2&gt;=45%,"C",IF(D2&gt;=40%,"C-",IF(D2&gt;=35%,"D+",IF(D2&gt;=30%,"D",IF(D2&gt;=25%,"D-",IF(D2&gt;=20%,"E+",IF(D2&gt;=15%,"E",IF(D2&gt;=10%,"E-",IF(D2&lt;9.9%,"F"))))))))))))))))</f>
        <v>C-</v>
      </c>
      <c r="I2" t="e">
        <f>VLOOKUP(A2,Ranking_2018!A:G,7,FALSE)</f>
        <v>#N/A</v>
      </c>
      <c r="J2" t="e">
        <f>I2-G2</f>
        <v>#N/A</v>
      </c>
      <c r="K2" s="167" t="e">
        <f>VLOOKUP(A2,Ranking_2018!A:D,4,FALSE)</f>
        <v>#N/A</v>
      </c>
      <c r="L2" s="232" t="e">
        <f t="shared" ref="L2:L65" si="1">D2-K2</f>
        <v>#N/A</v>
      </c>
      <c r="M2" s="163">
        <f>HLOOKUP($A2,Points_new!$W$1:$FJ$66,59,FALSE)</f>
        <v>10</v>
      </c>
      <c r="N2" s="163">
        <f>HLOOKUP($A2,Points_new!$W$1:$FJ$66,60,FALSE)</f>
        <v>10</v>
      </c>
      <c r="O2" s="163">
        <f>HLOOKUP($A2,Points_new!$W$1:$FJ$66,61,FALSE)</f>
        <v>6</v>
      </c>
      <c r="P2" s="163">
        <f>HLOOKUP($A2,Points_new!$W$1:$FJ$66,62,FALSE)</f>
        <v>7</v>
      </c>
      <c r="Q2" s="163">
        <f>HLOOKUP($A2,Points_new!$W$1:$FJ$66,63,FALSE)</f>
        <v>8</v>
      </c>
      <c r="R2" s="163">
        <f>HLOOKUP($A2,Points_new!$W$1:$FJ$66,64,FALSE)</f>
        <v>0</v>
      </c>
      <c r="S2" s="167">
        <f>IF(HLOOKUP($A2,Points_new!$W$1:$FJ$76,69,FALSE)=0,"N/A",M2/HLOOKUP($A2,Points_new!$W$1:$FJ$76,69,FALSE))</f>
        <v>0.52631578947368418</v>
      </c>
      <c r="T2" s="167">
        <f>IF(HLOOKUP($A2,Points_new!$W$1:$FJ$76,70,FALSE)=0,"N/A",N2/HLOOKUP($A2,Points_new!$W$1:$FJ$76,70,FALSE))</f>
        <v>0.41666666666666669</v>
      </c>
      <c r="U2" s="167">
        <f>IF(HLOOKUP($A2,Points_new!$W$1:$FJ$76,71,FALSE)=0,"N/A",O2/HLOOKUP($A2,Points_new!$W$1:$FJ$76,71,FALSE))</f>
        <v>0.2608695652173913</v>
      </c>
      <c r="V2" s="167">
        <f>IF(HLOOKUP($A2,Points_new!$W$1:$FJ$76,72,FALSE)=0,"N/A",P2/HLOOKUP($A2,Points_new!$W$1:$FJ$76,72,FALSE))</f>
        <v>0.5</v>
      </c>
      <c r="W2" s="167">
        <f>IF(HLOOKUP($A2,Points_new!$W$1:$FJ$76,73,FALSE)=0,"N/A",Q2/HLOOKUP($A2,Points_new!$W$1:$FJ$76,73,FALSE))</f>
        <v>0.61538461538461542</v>
      </c>
      <c r="X2" s="167">
        <f>IF(HLOOKUP($A2,Points_new!$W$1:$FJ$76,74,FALSE)=0,"N/A",R2/HLOOKUP($A2,Points_new!$W$1:$FJ$76,74,FALSE))</f>
        <v>0</v>
      </c>
    </row>
    <row r="3" spans="1:24" x14ac:dyDescent="0.3">
      <c r="A3" s="227" t="s">
        <v>206</v>
      </c>
      <c r="B3">
        <f>HLOOKUP($A3,Points_new!$W$1:$FJ$66,49,FALSE)</f>
        <v>2</v>
      </c>
      <c r="C3">
        <f>HLOOKUP($A3,Points_new!$W$1:$FJ$66,46,FALSE)</f>
        <v>27</v>
      </c>
      <c r="D3" s="167">
        <f>HLOOKUP($A3,Points_new!$W$1:$FJ$66,48,FALSE)</f>
        <v>0.36486486486486486</v>
      </c>
      <c r="E3" s="167" t="str">
        <f>HLOOKUP($A3,Points_new!$W$1:$GP$57,51,FALSE)</f>
        <v>SOE</v>
      </c>
      <c r="F3" s="167" t="s">
        <v>1000</v>
      </c>
      <c r="G3" s="163">
        <f>HLOOKUP($A3,Points_new!$W$1:$FJ$66,50,FALSE)</f>
        <v>2</v>
      </c>
      <c r="H3" t="str">
        <f t="shared" si="0"/>
        <v>D+</v>
      </c>
      <c r="I3">
        <f>VLOOKUP(A3,Ranking_2018!A:G,7,FALSE)</f>
        <v>47</v>
      </c>
      <c r="J3">
        <f>I3-G3</f>
        <v>45</v>
      </c>
      <c r="K3" s="167">
        <f>VLOOKUP(A3,Ranking_2018!A:D,4,FALSE)</f>
        <v>0.08</v>
      </c>
      <c r="L3" s="232">
        <f t="shared" si="1"/>
        <v>0.28486486486486484</v>
      </c>
      <c r="M3" s="163">
        <f>HLOOKUP($A3,Points_new!$W$1:$FJ$66,59,FALSE)</f>
        <v>8</v>
      </c>
      <c r="N3" s="163">
        <f>HLOOKUP($A3,Points_new!$W$1:$FJ$66,60,FALSE)</f>
        <v>12</v>
      </c>
      <c r="O3" s="163">
        <f>HLOOKUP($A3,Points_new!$W$1:$FJ$66,61,FALSE)</f>
        <v>0</v>
      </c>
      <c r="P3" s="163">
        <f>HLOOKUP($A3,Points_new!$W$1:$FJ$66,62,FALSE)</f>
        <v>1</v>
      </c>
      <c r="Q3" s="163">
        <f>HLOOKUP($A3,Points_new!$W$1:$FJ$66,63,FALSE)</f>
        <v>6</v>
      </c>
      <c r="R3" s="163">
        <f>HLOOKUP($A3,Points_new!$W$1:$FJ$66,64,FALSE)</f>
        <v>0</v>
      </c>
      <c r="S3" s="167">
        <f>IF(HLOOKUP($A3,Points_new!$W$1:$FJ$76,69,FALSE)=0,"N/A",M3/HLOOKUP($A3,Points_new!$W$1:$FJ$76,69,FALSE))</f>
        <v>0.42105263157894735</v>
      </c>
      <c r="T3" s="167">
        <f>IF(HLOOKUP($A3,Points_new!$W$1:$FJ$76,70,FALSE)=0,"N/A",N3/HLOOKUP($A3,Points_new!$W$1:$FJ$76,70,FALSE))</f>
        <v>0.5</v>
      </c>
      <c r="U3" s="167" t="str">
        <f>IF(HLOOKUP($A3,Points_new!$W$1:$FJ$76,71,FALSE)=0,"N/A",O3/HLOOKUP($A3,Points_new!$W$1:$FJ$76,71,FALSE))</f>
        <v>N/A</v>
      </c>
      <c r="V3" s="167">
        <f>IF(HLOOKUP($A3,Points_new!$W$1:$FJ$76,72,FALSE)=0,"N/A",P3/HLOOKUP($A3,Points_new!$W$1:$FJ$76,72,FALSE))</f>
        <v>9.0909090909090912E-2</v>
      </c>
      <c r="W3" s="167">
        <f>IF(HLOOKUP($A3,Points_new!$W$1:$FJ$76,73,FALSE)=0,"N/A",Q3/HLOOKUP($A3,Points_new!$W$1:$FJ$76,73,FALSE))</f>
        <v>0.46153846153846156</v>
      </c>
      <c r="X3" s="167">
        <f>IF(HLOOKUP($A3,Points_new!$W$1:$FJ$76,74,FALSE)=0,"N/A",R3/HLOOKUP($A3,Points_new!$W$1:$FJ$76,74,FALSE))</f>
        <v>0</v>
      </c>
    </row>
    <row r="4" spans="1:24" x14ac:dyDescent="0.3">
      <c r="A4" s="227" t="s">
        <v>198</v>
      </c>
      <c r="B4">
        <f>HLOOKUP($A4,Points_new!$W$1:$FJ$66,49,FALSE)</f>
        <v>3</v>
      </c>
      <c r="C4">
        <f>HLOOKUP($A4,Points_new!$W$1:$FJ$66,46,FALSE)</f>
        <v>33.5</v>
      </c>
      <c r="D4" s="167">
        <f>HLOOKUP($A4,Points_new!$W$1:$FJ$66,48,FALSE)</f>
        <v>0.33500000000000002</v>
      </c>
      <c r="E4" s="167" t="str">
        <f>HLOOKUP($A4,Points_new!$W$1:$GP$57,51,FALSE)</f>
        <v>SOE</v>
      </c>
      <c r="F4" s="167" t="s">
        <v>1000</v>
      </c>
      <c r="G4" s="163">
        <f>HLOOKUP($A4,Points_new!$W$1:$FJ$66,50,FALSE)</f>
        <v>3</v>
      </c>
      <c r="H4" t="str">
        <f t="shared" si="0"/>
        <v>D</v>
      </c>
      <c r="I4">
        <f>VLOOKUP(A4,Ranking_2018!A:G,7,FALSE)</f>
        <v>1</v>
      </c>
      <c r="J4">
        <f t="shared" ref="J4:J67" si="2">I4-G4</f>
        <v>-2</v>
      </c>
      <c r="K4" s="167">
        <f>VLOOKUP(A4,Ranking_2018!A:D,4,FALSE)</f>
        <v>0.44</v>
      </c>
      <c r="L4" s="232">
        <f>D4-K4</f>
        <v>-0.10499999999999998</v>
      </c>
      <c r="M4" s="163">
        <f>HLOOKUP($A4,Points_new!$W$1:$FJ$66,59,FALSE)</f>
        <v>3.5</v>
      </c>
      <c r="N4" s="163">
        <f>HLOOKUP($A4,Points_new!$W$1:$FJ$66,60,FALSE)</f>
        <v>19</v>
      </c>
      <c r="O4" s="163">
        <f>HLOOKUP($A4,Points_new!$W$1:$FJ$66,61,FALSE)</f>
        <v>2</v>
      </c>
      <c r="P4" s="163">
        <f>HLOOKUP($A4,Points_new!$W$1:$FJ$66,62,FALSE)</f>
        <v>4</v>
      </c>
      <c r="Q4" s="163">
        <f>HLOOKUP($A4,Points_new!$W$1:$FJ$66,63,FALSE)</f>
        <v>3</v>
      </c>
      <c r="R4" s="163">
        <f>HLOOKUP($A4,Points_new!$W$1:$FJ$66,64,FALSE)</f>
        <v>2</v>
      </c>
      <c r="S4" s="167">
        <f>IF(HLOOKUP($A4,Points_new!$W$1:$FJ$76,69,FALSE)=0,"N/A",M4/HLOOKUP($A4,Points_new!$W$1:$FJ$76,69,FALSE))</f>
        <v>0.18421052631578946</v>
      </c>
      <c r="T4" s="167">
        <f>IF(HLOOKUP($A4,Points_new!$W$1:$FJ$76,70,FALSE)=0,"N/A",N4/HLOOKUP($A4,Points_new!$W$1:$FJ$76,70,FALSE))</f>
        <v>0.79166666666666663</v>
      </c>
      <c r="U4" s="167">
        <f>IF(HLOOKUP($A4,Points_new!$W$1:$FJ$76,71,FALSE)=0,"N/A",O4/HLOOKUP($A4,Points_new!$W$1:$FJ$76,71,FALSE))</f>
        <v>8.6956521739130432E-2</v>
      </c>
      <c r="V4" s="167">
        <f>IF(HLOOKUP($A4,Points_new!$W$1:$FJ$76,72,FALSE)=0,"N/A",P4/HLOOKUP($A4,Points_new!$W$1:$FJ$76,72,FALSE))</f>
        <v>0.2857142857142857</v>
      </c>
      <c r="W4" s="167">
        <f>IF(HLOOKUP($A4,Points_new!$W$1:$FJ$76,73,FALSE)=0,"N/A",Q4/HLOOKUP($A4,Points_new!$W$1:$FJ$76,73,FALSE))</f>
        <v>0.23076923076923078</v>
      </c>
      <c r="X4" s="167">
        <f>IF(HLOOKUP($A4,Points_new!$W$1:$FJ$76,74,FALSE)=0,"N/A",R4/HLOOKUP($A4,Points_new!$W$1:$FJ$76,74,FALSE))</f>
        <v>0.2857142857142857</v>
      </c>
    </row>
    <row r="5" spans="1:24" x14ac:dyDescent="0.3">
      <c r="A5" s="227" t="s">
        <v>215</v>
      </c>
      <c r="B5">
        <f>HLOOKUP($A5,Points_new!$W$1:$FJ$66,49,FALSE)</f>
        <v>3</v>
      </c>
      <c r="C5">
        <f>HLOOKUP($A5,Points_new!$W$1:$FJ$66,46,FALSE)</f>
        <v>33.5</v>
      </c>
      <c r="D5" s="167">
        <f>HLOOKUP($A5,Points_new!$W$1:$FJ$66,48,FALSE)</f>
        <v>0.33500000000000002</v>
      </c>
      <c r="E5" s="167" t="str">
        <f>HLOOKUP($A5,Points_new!$W$1:$GP$57,51,FALSE)</f>
        <v>SOE</v>
      </c>
      <c r="F5" s="167" t="s">
        <v>1000</v>
      </c>
      <c r="G5" s="163">
        <f>HLOOKUP($A5,Points_new!$W$1:$FJ$66,50,FALSE)</f>
        <v>3</v>
      </c>
      <c r="H5" t="str">
        <f t="shared" si="0"/>
        <v>D</v>
      </c>
      <c r="I5">
        <f>VLOOKUP(A5,Ranking_2018!A:G,7,FALSE)</f>
        <v>15</v>
      </c>
      <c r="J5">
        <f t="shared" si="2"/>
        <v>12</v>
      </c>
      <c r="K5" s="167">
        <f>VLOOKUP(A5,Ranking_2018!A:D,4,FALSE)</f>
        <v>0.27</v>
      </c>
      <c r="L5" s="232">
        <f t="shared" si="1"/>
        <v>6.5000000000000002E-2</v>
      </c>
      <c r="M5" s="163">
        <f>HLOOKUP($A5,Points_new!$W$1:$FJ$66,59,FALSE)</f>
        <v>3.5</v>
      </c>
      <c r="N5" s="163">
        <f>HLOOKUP($A5,Points_new!$W$1:$FJ$66,60,FALSE)</f>
        <v>15</v>
      </c>
      <c r="O5" s="163">
        <f>HLOOKUP($A5,Points_new!$W$1:$FJ$66,61,FALSE)</f>
        <v>3</v>
      </c>
      <c r="P5" s="163">
        <f>HLOOKUP($A5,Points_new!$W$1:$FJ$66,62,FALSE)</f>
        <v>4</v>
      </c>
      <c r="Q5" s="163">
        <f>HLOOKUP($A5,Points_new!$W$1:$FJ$66,63,FALSE)</f>
        <v>8</v>
      </c>
      <c r="R5" s="163">
        <f>HLOOKUP($A5,Points_new!$W$1:$FJ$66,64,FALSE)</f>
        <v>0</v>
      </c>
      <c r="S5" s="167">
        <f>IF(HLOOKUP($A5,Points_new!$W$1:$FJ$76,69,FALSE)=0,"N/A",M5/HLOOKUP($A5,Points_new!$W$1:$FJ$76,69,FALSE))</f>
        <v>0.18421052631578946</v>
      </c>
      <c r="T5" s="167">
        <f>IF(HLOOKUP($A5,Points_new!$W$1:$FJ$76,70,FALSE)=0,"N/A",N5/HLOOKUP($A5,Points_new!$W$1:$FJ$76,70,FALSE))</f>
        <v>0.625</v>
      </c>
      <c r="U5" s="167">
        <f>IF(HLOOKUP($A5,Points_new!$W$1:$FJ$76,71,FALSE)=0,"N/A",O5/HLOOKUP($A5,Points_new!$W$1:$FJ$76,71,FALSE))</f>
        <v>0.13043478260869565</v>
      </c>
      <c r="V5" s="167">
        <f>IF(HLOOKUP($A5,Points_new!$W$1:$FJ$76,72,FALSE)=0,"N/A",P5/HLOOKUP($A5,Points_new!$W$1:$FJ$76,72,FALSE))</f>
        <v>0.2857142857142857</v>
      </c>
      <c r="W5" s="167">
        <f>IF(HLOOKUP($A5,Points_new!$W$1:$FJ$76,73,FALSE)=0,"N/A",Q5/HLOOKUP($A5,Points_new!$W$1:$FJ$76,73,FALSE))</f>
        <v>0.61538461538461542</v>
      </c>
      <c r="X5" s="167">
        <f>IF(HLOOKUP($A5,Points_new!$W$1:$FJ$76,74,FALSE)=0,"N/A",R5/HLOOKUP($A5,Points_new!$W$1:$FJ$76,74,FALSE))</f>
        <v>0</v>
      </c>
    </row>
    <row r="6" spans="1:24" x14ac:dyDescent="0.3">
      <c r="A6" s="228" t="s">
        <v>197</v>
      </c>
      <c r="B6">
        <f>HLOOKUP($A6,Points_new!$W$1:$FJ$66,49,FALSE)</f>
        <v>5</v>
      </c>
      <c r="C6">
        <f>HLOOKUP($A6,Points_new!$W$1:$FJ$66,46,FALSE)</f>
        <v>31.5</v>
      </c>
      <c r="D6" s="167">
        <f>HLOOKUP($A6,Points_new!$W$1:$FJ$66,48,FALSE)</f>
        <v>0.33157894736842103</v>
      </c>
      <c r="E6" s="167" t="str">
        <f>HLOOKUP($A6,Points_new!$W$1:$GP$57,51,FALSE)</f>
        <v>SOE</v>
      </c>
      <c r="F6" s="167" t="s">
        <v>1000</v>
      </c>
      <c r="G6" s="163">
        <f>HLOOKUP($A6,Points_new!$W$1:$FJ$66,50,FALSE)</f>
        <v>5</v>
      </c>
      <c r="H6" t="str">
        <f t="shared" si="0"/>
        <v>D</v>
      </c>
      <c r="I6">
        <f>VLOOKUP(A6,Ranking_2018!A:G,7,FALSE)</f>
        <v>12</v>
      </c>
      <c r="J6">
        <f t="shared" si="2"/>
        <v>7</v>
      </c>
      <c r="K6" s="167">
        <f>VLOOKUP(A6,Ranking_2018!A:D,4,FALSE)</f>
        <v>0.34</v>
      </c>
      <c r="L6" s="232">
        <f t="shared" si="1"/>
        <v>-8.4210526315789958E-3</v>
      </c>
      <c r="M6" s="163">
        <f>HLOOKUP($A6,Points_new!$W$1:$FJ$66,59,FALSE)</f>
        <v>3.5</v>
      </c>
      <c r="N6" s="163">
        <f>HLOOKUP($A6,Points_new!$W$1:$FJ$66,60,FALSE)</f>
        <v>15</v>
      </c>
      <c r="O6" s="163">
        <f>HLOOKUP($A6,Points_new!$W$1:$FJ$66,61,FALSE)</f>
        <v>11</v>
      </c>
      <c r="P6" s="163">
        <f>HLOOKUP($A6,Points_new!$W$1:$FJ$66,62,FALSE)</f>
        <v>0</v>
      </c>
      <c r="Q6" s="163">
        <f>HLOOKUP($A6,Points_new!$W$1:$FJ$66,63,FALSE)</f>
        <v>2</v>
      </c>
      <c r="R6" s="163">
        <f>HLOOKUP($A6,Points_new!$W$1:$FJ$66,64,FALSE)</f>
        <v>0</v>
      </c>
      <c r="S6" s="167">
        <f>IF(HLOOKUP($A6,Points_new!$W$1:$FJ$76,69,FALSE)=0,"N/A",M6/HLOOKUP($A6,Points_new!$W$1:$FJ$76,69,FALSE))</f>
        <v>0.18421052631578946</v>
      </c>
      <c r="T6" s="167">
        <f>IF(HLOOKUP($A6,Points_new!$W$1:$FJ$76,70,FALSE)=0,"N/A",N6/HLOOKUP($A6,Points_new!$W$1:$FJ$76,70,FALSE))</f>
        <v>0.625</v>
      </c>
      <c r="U6" s="167">
        <f>IF(HLOOKUP($A6,Points_new!$W$1:$FJ$76,71,FALSE)=0,"N/A",O6/HLOOKUP($A6,Points_new!$W$1:$FJ$76,71,FALSE))</f>
        <v>0.47826086956521741</v>
      </c>
      <c r="V6" s="167">
        <f>IF(HLOOKUP($A6,Points_new!$W$1:$FJ$76,72,FALSE)=0,"N/A",P6/HLOOKUP($A6,Points_new!$W$1:$FJ$76,72,FALSE))</f>
        <v>0</v>
      </c>
      <c r="W6" s="167">
        <f>IF(HLOOKUP($A6,Points_new!$W$1:$FJ$76,73,FALSE)=0,"N/A",Q6/HLOOKUP($A6,Points_new!$W$1:$FJ$76,73,FALSE))</f>
        <v>0.15384615384615385</v>
      </c>
      <c r="X6" s="167">
        <f>IF(HLOOKUP($A6,Points_new!$W$1:$FJ$76,74,FALSE)=0,"N/A",R6/HLOOKUP($A6,Points_new!$W$1:$FJ$76,74,FALSE))</f>
        <v>0</v>
      </c>
    </row>
    <row r="7" spans="1:24" x14ac:dyDescent="0.3">
      <c r="A7" s="227" t="s">
        <v>219</v>
      </c>
      <c r="B7">
        <f>HLOOKUP($A7,Points_new!$W$1:$FJ$66,49,FALSE)</f>
        <v>6</v>
      </c>
      <c r="C7">
        <f>HLOOKUP($A7,Points_new!$W$1:$FJ$66,46,FALSE)</f>
        <v>28.5</v>
      </c>
      <c r="D7" s="167">
        <f>HLOOKUP($A7,Points_new!$W$1:$FJ$66,48,FALSE)</f>
        <v>0.33139534883720928</v>
      </c>
      <c r="E7" s="167" t="str">
        <f>HLOOKUP($A7,Points_new!$W$1:$GP$57,51,FALSE)</f>
        <v>SOE</v>
      </c>
      <c r="F7" s="167" t="s">
        <v>1000</v>
      </c>
      <c r="G7" s="163">
        <f>HLOOKUP($A7,Points_new!$W$1:$FJ$66,50,FALSE)</f>
        <v>6</v>
      </c>
      <c r="H7" t="str">
        <f t="shared" si="0"/>
        <v>D</v>
      </c>
      <c r="I7">
        <f>VLOOKUP(A7,Ranking_2018!A:G,7,FALSE)</f>
        <v>11</v>
      </c>
      <c r="J7">
        <f t="shared" si="2"/>
        <v>5</v>
      </c>
      <c r="K7" s="167">
        <f>VLOOKUP(A7,Ranking_2018!A:D,4,FALSE)</f>
        <v>0.34499999999999997</v>
      </c>
      <c r="L7" s="232">
        <f t="shared" si="1"/>
        <v>-1.3604651162790693E-2</v>
      </c>
      <c r="M7" s="163">
        <f>HLOOKUP($A7,Points_new!$W$1:$FJ$66,59,FALSE)</f>
        <v>3.5</v>
      </c>
      <c r="N7" s="163">
        <f>HLOOKUP($A7,Points_new!$W$1:$FJ$66,60,FALSE)</f>
        <v>17</v>
      </c>
      <c r="O7" s="163">
        <f>HLOOKUP($A7,Points_new!$W$1:$FJ$66,61,FALSE)</f>
        <v>7</v>
      </c>
      <c r="P7" s="163">
        <f>HLOOKUP($A7,Points_new!$W$1:$FJ$66,62,FALSE)</f>
        <v>1</v>
      </c>
      <c r="Q7" s="163">
        <f>HLOOKUP($A7,Points_new!$W$1:$FJ$66,63,FALSE)</f>
        <v>0</v>
      </c>
      <c r="R7" s="163">
        <f>HLOOKUP($A7,Points_new!$W$1:$FJ$66,64,FALSE)</f>
        <v>0</v>
      </c>
      <c r="S7" s="167">
        <f>IF(HLOOKUP($A7,Points_new!$W$1:$FJ$76,69,FALSE)=0,"N/A",M7/HLOOKUP($A7,Points_new!$W$1:$FJ$76,69,FALSE))</f>
        <v>0.18421052631578946</v>
      </c>
      <c r="T7" s="167">
        <f>IF(HLOOKUP($A7,Points_new!$W$1:$FJ$76,70,FALSE)=0,"N/A",N7/HLOOKUP($A7,Points_new!$W$1:$FJ$76,70,FALSE))</f>
        <v>0.70833333333333337</v>
      </c>
      <c r="U7" s="167">
        <f>IF(HLOOKUP($A7,Points_new!$W$1:$FJ$76,71,FALSE)=0,"N/A",O7/HLOOKUP($A7,Points_new!$W$1:$FJ$76,71,FALSE))</f>
        <v>0.77777777777777779</v>
      </c>
      <c r="V7" s="167">
        <f>IF(HLOOKUP($A7,Points_new!$W$1:$FJ$76,72,FALSE)=0,"N/A",P7/HLOOKUP($A7,Points_new!$W$1:$FJ$76,72,FALSE))</f>
        <v>7.1428571428571425E-2</v>
      </c>
      <c r="W7" s="167">
        <f>IF(HLOOKUP($A7,Points_new!$W$1:$FJ$76,73,FALSE)=0,"N/A",Q7/HLOOKUP($A7,Points_new!$W$1:$FJ$76,73,FALSE))</f>
        <v>0</v>
      </c>
      <c r="X7" s="167">
        <f>IF(HLOOKUP($A7,Points_new!$W$1:$FJ$76,74,FALSE)=0,"N/A",R7/HLOOKUP($A7,Points_new!$W$1:$FJ$76,74,FALSE))</f>
        <v>0</v>
      </c>
    </row>
    <row r="8" spans="1:24" x14ac:dyDescent="0.3">
      <c r="A8" s="227" t="s">
        <v>233</v>
      </c>
      <c r="B8">
        <f>HLOOKUP($A8,Points_new!$W$1:$FJ$66,49,FALSE)</f>
        <v>7</v>
      </c>
      <c r="C8">
        <f>HLOOKUP($A8,Points_new!$W$1:$FJ$66,46,FALSE)</f>
        <v>30.5</v>
      </c>
      <c r="D8" s="167">
        <f>HLOOKUP($A8,Points_new!$W$1:$FJ$66,48,FALSE)</f>
        <v>0.31770833333333331</v>
      </c>
      <c r="E8" s="167" t="str">
        <f>HLOOKUP($A8,Points_new!$W$1:$GP$57,51,FALSE)</f>
        <v>SOE</v>
      </c>
      <c r="F8" s="167" t="s">
        <v>1000</v>
      </c>
      <c r="G8" s="163">
        <f>HLOOKUP($A8,Points_new!$W$1:$FJ$66,50,FALSE)</f>
        <v>7</v>
      </c>
      <c r="H8" t="str">
        <f t="shared" si="0"/>
        <v>D</v>
      </c>
      <c r="I8">
        <f>VLOOKUP(A8,Ranking_2018!A:G,7,FALSE)</f>
        <v>29</v>
      </c>
      <c r="J8">
        <f t="shared" si="2"/>
        <v>22</v>
      </c>
      <c r="K8" s="167">
        <f>VLOOKUP(A8,Ranking_2018!A:D,4,FALSE)</f>
        <v>0.18</v>
      </c>
      <c r="L8" s="232">
        <f t="shared" si="1"/>
        <v>0.13770833333333332</v>
      </c>
      <c r="M8" s="163">
        <f>HLOOKUP($A8,Points_new!$W$1:$FJ$66,59,FALSE)</f>
        <v>3.5</v>
      </c>
      <c r="N8" s="163">
        <f>HLOOKUP($A8,Points_new!$W$1:$FJ$66,60,FALSE)</f>
        <v>15</v>
      </c>
      <c r="O8" s="163">
        <f>HLOOKUP($A8,Points_new!$W$1:$FJ$66,61,FALSE)</f>
        <v>4</v>
      </c>
      <c r="P8" s="163">
        <f>HLOOKUP($A8,Points_new!$W$1:$FJ$66,62,FALSE)</f>
        <v>2</v>
      </c>
      <c r="Q8" s="163">
        <f>HLOOKUP($A8,Points_new!$W$1:$FJ$66,63,FALSE)</f>
        <v>6</v>
      </c>
      <c r="R8" s="163">
        <f>HLOOKUP($A8,Points_new!$W$1:$FJ$66,64,FALSE)</f>
        <v>0</v>
      </c>
      <c r="S8" s="167">
        <f>IF(HLOOKUP($A8,Points_new!$W$1:$FJ$76,69,FALSE)=0,"N/A",M8/HLOOKUP($A8,Points_new!$W$1:$FJ$76,69,FALSE))</f>
        <v>0.18421052631578946</v>
      </c>
      <c r="T8" s="167">
        <f>IF(HLOOKUP($A8,Points_new!$W$1:$FJ$76,70,FALSE)=0,"N/A",N8/HLOOKUP($A8,Points_new!$W$1:$FJ$76,70,FALSE))</f>
        <v>0.625</v>
      </c>
      <c r="U8" s="167">
        <f>IF(HLOOKUP($A8,Points_new!$W$1:$FJ$76,71,FALSE)=0,"N/A",O8/HLOOKUP($A8,Points_new!$W$1:$FJ$76,71,FALSE))</f>
        <v>0.21052631578947367</v>
      </c>
      <c r="V8" s="167">
        <f>IF(HLOOKUP($A8,Points_new!$W$1:$FJ$76,72,FALSE)=0,"N/A",P8/HLOOKUP($A8,Points_new!$W$1:$FJ$76,72,FALSE))</f>
        <v>0.14285714285714285</v>
      </c>
      <c r="W8" s="167">
        <f>IF(HLOOKUP($A8,Points_new!$W$1:$FJ$76,73,FALSE)=0,"N/A",Q8/HLOOKUP($A8,Points_new!$W$1:$FJ$76,73,FALSE))</f>
        <v>0.46153846153846156</v>
      </c>
      <c r="X8" s="167">
        <f>IF(HLOOKUP($A8,Points_new!$W$1:$FJ$76,74,FALSE)=0,"N/A",R8/HLOOKUP($A8,Points_new!$W$1:$FJ$76,74,FALSE))</f>
        <v>0</v>
      </c>
    </row>
    <row r="9" spans="1:24" x14ac:dyDescent="0.3">
      <c r="A9" s="227" t="s">
        <v>204</v>
      </c>
      <c r="B9">
        <f>HLOOKUP($A9,Points_new!$W$1:$FJ$66,49,FALSE)</f>
        <v>8</v>
      </c>
      <c r="C9">
        <f>HLOOKUP($A9,Points_new!$W$1:$FJ$66,46,FALSE)</f>
        <v>30</v>
      </c>
      <c r="D9" s="167">
        <f>HLOOKUP($A9,Points_new!$W$1:$FJ$66,48,FALSE)</f>
        <v>0.3</v>
      </c>
      <c r="E9" s="167" t="str">
        <f>HLOOKUP($A9,Points_new!$W$1:$GP$57,51,FALSE)</f>
        <v>SOE</v>
      </c>
      <c r="F9" s="167" t="s">
        <v>1000</v>
      </c>
      <c r="G9" s="163">
        <f>HLOOKUP($A9,Points_new!$W$1:$FJ$66,50,FALSE)</f>
        <v>8</v>
      </c>
      <c r="H9" t="str">
        <f t="shared" si="0"/>
        <v>D</v>
      </c>
      <c r="I9">
        <f>VLOOKUP(A9,Ranking_2018!A:G,7,FALSE)</f>
        <v>5</v>
      </c>
      <c r="J9">
        <f t="shared" si="2"/>
        <v>-3</v>
      </c>
      <c r="K9" s="167">
        <f>VLOOKUP(A9,Ranking_2018!A:D,4,FALSE)</f>
        <v>0.39500000000000002</v>
      </c>
      <c r="L9" s="232">
        <f t="shared" si="1"/>
        <v>-9.5000000000000029E-2</v>
      </c>
      <c r="M9" s="163">
        <f>HLOOKUP($A9,Points_new!$W$1:$FJ$66,59,FALSE)</f>
        <v>2</v>
      </c>
      <c r="N9" s="163">
        <f>HLOOKUP($A9,Points_new!$W$1:$FJ$66,60,FALSE)</f>
        <v>14</v>
      </c>
      <c r="O9" s="163">
        <f>HLOOKUP($A9,Points_new!$W$1:$FJ$66,61,FALSE)</f>
        <v>8</v>
      </c>
      <c r="P9" s="163">
        <f>HLOOKUP($A9,Points_new!$W$1:$FJ$66,62,FALSE)</f>
        <v>2</v>
      </c>
      <c r="Q9" s="163">
        <f>HLOOKUP($A9,Points_new!$W$1:$FJ$66,63,FALSE)</f>
        <v>4</v>
      </c>
      <c r="R9" s="163">
        <f>HLOOKUP($A9,Points_new!$W$1:$FJ$66,64,FALSE)</f>
        <v>0</v>
      </c>
      <c r="S9" s="167">
        <f>IF(HLOOKUP($A9,Points_new!$W$1:$FJ$76,69,FALSE)=0,"N/A",M9/HLOOKUP($A9,Points_new!$W$1:$FJ$76,69,FALSE))</f>
        <v>0.10526315789473684</v>
      </c>
      <c r="T9" s="167">
        <f>IF(HLOOKUP($A9,Points_new!$W$1:$FJ$76,70,FALSE)=0,"N/A",N9/HLOOKUP($A9,Points_new!$W$1:$FJ$76,70,FALSE))</f>
        <v>0.58333333333333337</v>
      </c>
      <c r="U9" s="167">
        <f>IF(HLOOKUP($A9,Points_new!$W$1:$FJ$76,71,FALSE)=0,"N/A",O9/HLOOKUP($A9,Points_new!$W$1:$FJ$76,71,FALSE))</f>
        <v>0.34782608695652173</v>
      </c>
      <c r="V9" s="167">
        <f>IF(HLOOKUP($A9,Points_new!$W$1:$FJ$76,72,FALSE)=0,"N/A",P9/HLOOKUP($A9,Points_new!$W$1:$FJ$76,72,FALSE))</f>
        <v>0.14285714285714285</v>
      </c>
      <c r="W9" s="167">
        <f>IF(HLOOKUP($A9,Points_new!$W$1:$FJ$76,73,FALSE)=0,"N/A",Q9/HLOOKUP($A9,Points_new!$W$1:$FJ$76,73,FALSE))</f>
        <v>0.30769230769230771</v>
      </c>
      <c r="X9" s="167">
        <f>IF(HLOOKUP($A9,Points_new!$W$1:$FJ$76,74,FALSE)=0,"N/A",R9/HLOOKUP($A9,Points_new!$W$1:$FJ$76,74,FALSE))</f>
        <v>0</v>
      </c>
    </row>
    <row r="10" spans="1:24" x14ac:dyDescent="0.3">
      <c r="A10" s="228" t="s">
        <v>191</v>
      </c>
      <c r="B10">
        <f>HLOOKUP($A10,Points_new!$W$1:$FJ$66,49,FALSE)</f>
        <v>9</v>
      </c>
      <c r="C10">
        <f>HLOOKUP($A10,Points_new!$W$1:$FJ$66,46,FALSE)</f>
        <v>29.5</v>
      </c>
      <c r="D10" s="167">
        <f>HLOOKUP($A10,Points_new!$W$1:$FJ$66,48,FALSE)</f>
        <v>0.29499999999999998</v>
      </c>
      <c r="E10" s="167" t="str">
        <f>HLOOKUP($A10,Points_new!$W$1:$GP$57,51,FALSE)</f>
        <v>SOE</v>
      </c>
      <c r="F10" s="167" t="s">
        <v>1000</v>
      </c>
      <c r="G10" s="163">
        <f>HLOOKUP($A10,Points_new!$W$1:$FJ$66,50,FALSE)</f>
        <v>9</v>
      </c>
      <c r="H10" t="str">
        <f t="shared" si="0"/>
        <v>D-</v>
      </c>
      <c r="I10">
        <f>VLOOKUP(A10,Ranking_2018!A:G,7,FALSE)</f>
        <v>6</v>
      </c>
      <c r="J10">
        <f t="shared" si="2"/>
        <v>-3</v>
      </c>
      <c r="K10" s="167">
        <f>VLOOKUP(A10,Ranking_2018!A:D,4,FALSE)</f>
        <v>0.38</v>
      </c>
      <c r="L10" s="232">
        <f t="shared" si="1"/>
        <v>-8.500000000000002E-2</v>
      </c>
      <c r="M10" s="163">
        <f>HLOOKUP($A10,Points_new!$W$1:$FJ$66,59,FALSE)</f>
        <v>9</v>
      </c>
      <c r="N10" s="163">
        <f>HLOOKUP($A10,Points_new!$W$1:$FJ$66,60,FALSE)</f>
        <v>13</v>
      </c>
      <c r="O10" s="163">
        <f>HLOOKUP($A10,Points_new!$W$1:$FJ$66,61,FALSE)</f>
        <v>7</v>
      </c>
      <c r="P10" s="163">
        <f>HLOOKUP($A10,Points_new!$W$1:$FJ$66,62,FALSE)</f>
        <v>0.5</v>
      </c>
      <c r="Q10" s="163">
        <f>HLOOKUP($A10,Points_new!$W$1:$FJ$66,63,FALSE)</f>
        <v>0</v>
      </c>
      <c r="R10" s="163">
        <f>HLOOKUP($A10,Points_new!$W$1:$FJ$66,64,FALSE)</f>
        <v>0</v>
      </c>
      <c r="S10" s="167">
        <f>IF(HLOOKUP($A10,Points_new!$W$1:$FJ$76,69,FALSE)=0,"N/A",M10/HLOOKUP($A10,Points_new!$W$1:$FJ$76,69,FALSE))</f>
        <v>0.47368421052631576</v>
      </c>
      <c r="T10" s="167">
        <f>IF(HLOOKUP($A10,Points_new!$W$1:$FJ$76,70,FALSE)=0,"N/A",N10/HLOOKUP($A10,Points_new!$W$1:$FJ$76,70,FALSE))</f>
        <v>0.54166666666666663</v>
      </c>
      <c r="U10" s="167">
        <f>IF(HLOOKUP($A10,Points_new!$W$1:$FJ$76,71,FALSE)=0,"N/A",O10/HLOOKUP($A10,Points_new!$W$1:$FJ$76,71,FALSE))</f>
        <v>0.30434782608695654</v>
      </c>
      <c r="V10" s="167">
        <f>IF(HLOOKUP($A10,Points_new!$W$1:$FJ$76,72,FALSE)=0,"N/A",P10/HLOOKUP($A10,Points_new!$W$1:$FJ$76,72,FALSE))</f>
        <v>3.5714285714285712E-2</v>
      </c>
      <c r="W10" s="167">
        <f>IF(HLOOKUP($A10,Points_new!$W$1:$FJ$76,73,FALSE)=0,"N/A",Q10/HLOOKUP($A10,Points_new!$W$1:$FJ$76,73,FALSE))</f>
        <v>0</v>
      </c>
      <c r="X10" s="167">
        <f>IF(HLOOKUP($A10,Points_new!$W$1:$FJ$76,74,FALSE)=0,"N/A",R10/HLOOKUP($A10,Points_new!$W$1:$FJ$76,74,FALSE))</f>
        <v>0</v>
      </c>
    </row>
    <row r="11" spans="1:24" x14ac:dyDescent="0.3">
      <c r="A11" s="227" t="s">
        <v>193</v>
      </c>
      <c r="B11">
        <f>HLOOKUP($A11,Points_new!$W$1:$FJ$66,49,FALSE)</f>
        <v>10</v>
      </c>
      <c r="C11">
        <f>HLOOKUP($A11,Points_new!$W$1:$FJ$66,46,FALSE)</f>
        <v>29</v>
      </c>
      <c r="D11" s="167">
        <f>HLOOKUP($A11,Points_new!$W$1:$FJ$66,48,FALSE)</f>
        <v>0.28999999999999998</v>
      </c>
      <c r="E11" s="167" t="str">
        <f>HLOOKUP($A11,Points_new!$W$1:$GP$57,51,FALSE)</f>
        <v>SOE</v>
      </c>
      <c r="F11" s="167" t="s">
        <v>1000</v>
      </c>
      <c r="G11" s="163">
        <f>HLOOKUP($A11,Points_new!$W$1:$FJ$66,50,FALSE)</f>
        <v>10</v>
      </c>
      <c r="H11" t="str">
        <f t="shared" si="0"/>
        <v>D-</v>
      </c>
      <c r="I11">
        <f>VLOOKUP(A11,Ranking_2018!A:G,7,FALSE)</f>
        <v>46</v>
      </c>
      <c r="J11">
        <f t="shared" si="2"/>
        <v>36</v>
      </c>
      <c r="K11" s="167">
        <f>VLOOKUP(A11,Ranking_2018!A:D,4,FALSE)</f>
        <v>8.5000000000000006E-2</v>
      </c>
      <c r="L11" s="232">
        <f t="shared" si="1"/>
        <v>0.20499999999999996</v>
      </c>
      <c r="M11" s="163">
        <f>HLOOKUP($A11,Points_new!$W$1:$FJ$66,59,FALSE)</f>
        <v>8</v>
      </c>
      <c r="N11" s="163">
        <f>HLOOKUP($A11,Points_new!$W$1:$FJ$66,60,FALSE)</f>
        <v>13</v>
      </c>
      <c r="O11" s="163">
        <f>HLOOKUP($A11,Points_new!$W$1:$FJ$66,61,FALSE)</f>
        <v>4</v>
      </c>
      <c r="P11" s="163">
        <f>HLOOKUP($A11,Points_new!$W$1:$FJ$66,62,FALSE)</f>
        <v>2</v>
      </c>
      <c r="Q11" s="163">
        <f>HLOOKUP($A11,Points_new!$W$1:$FJ$66,63,FALSE)</f>
        <v>2</v>
      </c>
      <c r="R11" s="163">
        <f>HLOOKUP($A11,Points_new!$W$1:$FJ$66,64,FALSE)</f>
        <v>0</v>
      </c>
      <c r="S11" s="167">
        <f>IF(HLOOKUP($A11,Points_new!$W$1:$FJ$76,69,FALSE)=0,"N/A",M11/HLOOKUP($A11,Points_new!$W$1:$FJ$76,69,FALSE))</f>
        <v>0.42105263157894735</v>
      </c>
      <c r="T11" s="167">
        <f>IF(HLOOKUP($A11,Points_new!$W$1:$FJ$76,70,FALSE)=0,"N/A",N11/HLOOKUP($A11,Points_new!$W$1:$FJ$76,70,FALSE))</f>
        <v>0.54166666666666663</v>
      </c>
      <c r="U11" s="167">
        <f>IF(HLOOKUP($A11,Points_new!$W$1:$FJ$76,71,FALSE)=0,"N/A",O11/HLOOKUP($A11,Points_new!$W$1:$FJ$76,71,FALSE))</f>
        <v>0.17391304347826086</v>
      </c>
      <c r="V11" s="167">
        <f>IF(HLOOKUP($A11,Points_new!$W$1:$FJ$76,72,FALSE)=0,"N/A",P11/HLOOKUP($A11,Points_new!$W$1:$FJ$76,72,FALSE))</f>
        <v>0.14285714285714285</v>
      </c>
      <c r="W11" s="167">
        <f>IF(HLOOKUP($A11,Points_new!$W$1:$FJ$76,73,FALSE)=0,"N/A",Q11/HLOOKUP($A11,Points_new!$W$1:$FJ$76,73,FALSE))</f>
        <v>0.15384615384615385</v>
      </c>
      <c r="X11" s="167">
        <f>IF(HLOOKUP($A11,Points_new!$W$1:$FJ$76,74,FALSE)=0,"N/A",R11/HLOOKUP($A11,Points_new!$W$1:$FJ$76,74,FALSE))</f>
        <v>0</v>
      </c>
    </row>
    <row r="12" spans="1:24" x14ac:dyDescent="0.3">
      <c r="A12" s="227" t="s">
        <v>199</v>
      </c>
      <c r="B12">
        <f>HLOOKUP($A12,Points_new!$W$1:$FJ$66,49,FALSE)</f>
        <v>11</v>
      </c>
      <c r="C12">
        <f>HLOOKUP($A12,Points_new!$W$1:$FJ$66,46,FALSE)</f>
        <v>27.5</v>
      </c>
      <c r="D12" s="167">
        <f>HLOOKUP($A12,Points_new!$W$1:$FJ$66,48,FALSE)</f>
        <v>0.28947368421052633</v>
      </c>
      <c r="E12" s="167" t="str">
        <f>HLOOKUP($A12,Points_new!$W$1:$GP$57,51,FALSE)</f>
        <v>SOE</v>
      </c>
      <c r="F12" s="167" t="s">
        <v>1000</v>
      </c>
      <c r="G12" s="163">
        <f>HLOOKUP($A12,Points_new!$W$1:$FJ$66,50,FALSE)</f>
        <v>11</v>
      </c>
      <c r="H12" t="str">
        <f t="shared" si="0"/>
        <v>D-</v>
      </c>
      <c r="I12">
        <f>VLOOKUP(A12,Ranking_2018!A:G,7,FALSE)</f>
        <v>8</v>
      </c>
      <c r="J12">
        <f t="shared" si="2"/>
        <v>-3</v>
      </c>
      <c r="K12" s="167">
        <f>VLOOKUP(A12,Ranking_2018!A:D,4,FALSE)</f>
        <v>0.36</v>
      </c>
      <c r="L12" s="232">
        <f t="shared" si="1"/>
        <v>-7.0526315789473659E-2</v>
      </c>
      <c r="M12" s="163">
        <f>HLOOKUP($A12,Points_new!$W$1:$FJ$66,59,FALSE)</f>
        <v>3.5</v>
      </c>
      <c r="N12" s="163">
        <f>HLOOKUP($A12,Points_new!$W$1:$FJ$66,60,FALSE)</f>
        <v>15</v>
      </c>
      <c r="O12" s="163">
        <f>HLOOKUP($A12,Points_new!$W$1:$FJ$66,61,FALSE)</f>
        <v>7</v>
      </c>
      <c r="P12" s="163">
        <f>HLOOKUP($A12,Points_new!$W$1:$FJ$66,62,FALSE)</f>
        <v>2</v>
      </c>
      <c r="Q12" s="163">
        <f>HLOOKUP($A12,Points_new!$W$1:$FJ$66,63,FALSE)</f>
        <v>0</v>
      </c>
      <c r="R12" s="163">
        <f>HLOOKUP($A12,Points_new!$W$1:$FJ$66,64,FALSE)</f>
        <v>0</v>
      </c>
      <c r="S12" s="167">
        <f>IF(HLOOKUP($A12,Points_new!$W$1:$FJ$76,69,FALSE)=0,"N/A",M12/HLOOKUP($A12,Points_new!$W$1:$FJ$76,69,FALSE))</f>
        <v>0.18421052631578946</v>
      </c>
      <c r="T12" s="167">
        <f>IF(HLOOKUP($A12,Points_new!$W$1:$FJ$76,70,FALSE)=0,"N/A",N12/HLOOKUP($A12,Points_new!$W$1:$FJ$76,70,FALSE))</f>
        <v>0.625</v>
      </c>
      <c r="U12" s="167">
        <f>IF(HLOOKUP($A12,Points_new!$W$1:$FJ$76,71,FALSE)=0,"N/A",O12/HLOOKUP($A12,Points_new!$W$1:$FJ$76,71,FALSE))</f>
        <v>0.30434782608695654</v>
      </c>
      <c r="V12" s="167">
        <f>IF(HLOOKUP($A12,Points_new!$W$1:$FJ$76,72,FALSE)=0,"N/A",P12/HLOOKUP($A12,Points_new!$W$1:$FJ$76,72,FALSE))</f>
        <v>0.14285714285714285</v>
      </c>
      <c r="W12" s="167">
        <f>IF(HLOOKUP($A12,Points_new!$W$1:$FJ$76,73,FALSE)=0,"N/A",Q12/HLOOKUP($A12,Points_new!$W$1:$FJ$76,73,FALSE))</f>
        <v>0</v>
      </c>
      <c r="X12" s="167">
        <f>IF(HLOOKUP($A12,Points_new!$W$1:$FJ$76,74,FALSE)=0,"N/A",R12/HLOOKUP($A12,Points_new!$W$1:$FJ$76,74,FALSE))</f>
        <v>0</v>
      </c>
    </row>
    <row r="13" spans="1:24" x14ac:dyDescent="0.3">
      <c r="A13" s="227" t="s">
        <v>906</v>
      </c>
      <c r="B13">
        <f>HLOOKUP($A13,Points_new!$W$1:$FJ$66,49,FALSE)</f>
        <v>12</v>
      </c>
      <c r="C13">
        <f>HLOOKUP($A13,Points_new!$W$1:$FJ$66,46,FALSE)</f>
        <v>27</v>
      </c>
      <c r="D13" s="167">
        <f>HLOOKUP($A13,Points_new!$W$1:$FJ$66,48,FALSE)</f>
        <v>0.28421052631578947</v>
      </c>
      <c r="E13" s="167" t="str">
        <f>HLOOKUP($A13,Points_new!$W$1:$GP$57,51,FALSE)</f>
        <v>SOE</v>
      </c>
      <c r="F13" s="167" t="s">
        <v>1000</v>
      </c>
      <c r="G13" s="163">
        <f>HLOOKUP($A13,Points_new!$W$1:$FJ$66,50,FALSE)</f>
        <v>12</v>
      </c>
      <c r="H13" t="str">
        <f t="shared" si="0"/>
        <v>D-</v>
      </c>
      <c r="I13" t="e">
        <f>VLOOKUP(A13,Ranking_2018!A:G,7,FALSE)</f>
        <v>#N/A</v>
      </c>
      <c r="J13" t="e">
        <f t="shared" si="2"/>
        <v>#N/A</v>
      </c>
      <c r="K13" s="167" t="e">
        <f>VLOOKUP(A13,Ranking_2018!A:D,4,FALSE)</f>
        <v>#N/A</v>
      </c>
      <c r="L13" s="232" t="e">
        <f t="shared" si="1"/>
        <v>#N/A</v>
      </c>
      <c r="M13" s="163">
        <f>HLOOKUP($A13,Points_new!$W$1:$FJ$66,59,FALSE)</f>
        <v>1</v>
      </c>
      <c r="N13" s="163">
        <f>HLOOKUP($A13,Points_new!$W$1:$FJ$66,60,FALSE)</f>
        <v>15</v>
      </c>
      <c r="O13" s="163">
        <f>HLOOKUP($A13,Points_new!$W$1:$FJ$66,61,FALSE)</f>
        <v>8</v>
      </c>
      <c r="P13" s="163">
        <f>HLOOKUP($A13,Points_new!$W$1:$FJ$66,62,FALSE)</f>
        <v>3</v>
      </c>
      <c r="Q13" s="163">
        <f>HLOOKUP($A13,Points_new!$W$1:$FJ$66,63,FALSE)</f>
        <v>0</v>
      </c>
      <c r="R13" s="163">
        <f>HLOOKUP($A13,Points_new!$W$1:$FJ$66,64,FALSE)</f>
        <v>0</v>
      </c>
      <c r="S13" s="167">
        <f>IF(HLOOKUP($A13,Points_new!$W$1:$FJ$76,69,FALSE)=0,"N/A",M13/HLOOKUP($A13,Points_new!$W$1:$FJ$76,69,FALSE))</f>
        <v>5.2631578947368418E-2</v>
      </c>
      <c r="T13" s="167">
        <f>IF(HLOOKUP($A13,Points_new!$W$1:$FJ$76,70,FALSE)=0,"N/A",N13/HLOOKUP($A13,Points_new!$W$1:$FJ$76,70,FALSE))</f>
        <v>0.625</v>
      </c>
      <c r="U13" s="167">
        <f>IF(HLOOKUP($A13,Points_new!$W$1:$FJ$76,71,FALSE)=0,"N/A",O13/HLOOKUP($A13,Points_new!$W$1:$FJ$76,71,FALSE))</f>
        <v>0.34782608695652173</v>
      </c>
      <c r="V13" s="167">
        <f>IF(HLOOKUP($A13,Points_new!$W$1:$FJ$76,72,FALSE)=0,"N/A",P13/HLOOKUP($A13,Points_new!$W$1:$FJ$76,72,FALSE))</f>
        <v>0.21428571428571427</v>
      </c>
      <c r="W13" s="167">
        <f>IF(HLOOKUP($A13,Points_new!$W$1:$FJ$76,73,FALSE)=0,"N/A",Q13/HLOOKUP($A13,Points_new!$W$1:$FJ$76,73,FALSE))</f>
        <v>0</v>
      </c>
      <c r="X13" s="167">
        <f>IF(HLOOKUP($A13,Points_new!$W$1:$FJ$76,74,FALSE)=0,"N/A",R13/HLOOKUP($A13,Points_new!$W$1:$FJ$76,74,FALSE))</f>
        <v>0</v>
      </c>
    </row>
    <row r="14" spans="1:24" x14ac:dyDescent="0.3">
      <c r="A14" s="228" t="s">
        <v>196</v>
      </c>
      <c r="B14">
        <f>HLOOKUP($A14,Points_new!$W$1:$FJ$66,49,FALSE)</f>
        <v>13</v>
      </c>
      <c r="C14">
        <f>HLOOKUP($A14,Points_new!$W$1:$FJ$66,46,FALSE)</f>
        <v>28</v>
      </c>
      <c r="D14" s="167">
        <f>HLOOKUP($A14,Points_new!$W$1:$FJ$66,48,FALSE)</f>
        <v>0.28000000000000003</v>
      </c>
      <c r="E14" s="167" t="str">
        <f>HLOOKUP($A14,Points_new!$W$1:$GP$57,51,FALSE)</f>
        <v>SOE</v>
      </c>
      <c r="F14" s="167" t="s">
        <v>1000</v>
      </c>
      <c r="G14" s="163">
        <f>HLOOKUP($A14,Points_new!$W$1:$FJ$66,50,FALSE)</f>
        <v>13</v>
      </c>
      <c r="H14" t="str">
        <f t="shared" si="0"/>
        <v>D-</v>
      </c>
      <c r="I14">
        <f>VLOOKUP(A14,Ranking_2018!A:G,7,FALSE)</f>
        <v>18</v>
      </c>
      <c r="J14">
        <f t="shared" si="2"/>
        <v>5</v>
      </c>
      <c r="K14" s="167">
        <f>VLOOKUP(A14,Ranking_2018!A:D,4,FALSE)</f>
        <v>0.23499999999999999</v>
      </c>
      <c r="L14" s="232">
        <f t="shared" si="1"/>
        <v>4.500000000000004E-2</v>
      </c>
      <c r="M14" s="163">
        <f>HLOOKUP($A14,Points_new!$W$1:$FJ$66,59,FALSE)</f>
        <v>2</v>
      </c>
      <c r="N14" s="163">
        <f>HLOOKUP($A14,Points_new!$W$1:$FJ$66,60,FALSE)</f>
        <v>15</v>
      </c>
      <c r="O14" s="163">
        <f>HLOOKUP($A14,Points_new!$W$1:$FJ$66,61,FALSE)</f>
        <v>4</v>
      </c>
      <c r="P14" s="163">
        <f>HLOOKUP($A14,Points_new!$W$1:$FJ$66,62,FALSE)</f>
        <v>1</v>
      </c>
      <c r="Q14" s="163">
        <f>HLOOKUP($A14,Points_new!$W$1:$FJ$66,63,FALSE)</f>
        <v>6</v>
      </c>
      <c r="R14" s="163">
        <f>HLOOKUP($A14,Points_new!$W$1:$FJ$66,64,FALSE)</f>
        <v>0</v>
      </c>
      <c r="S14" s="167">
        <f>IF(HLOOKUP($A14,Points_new!$W$1:$FJ$76,69,FALSE)=0,"N/A",M14/HLOOKUP($A14,Points_new!$W$1:$FJ$76,69,FALSE))</f>
        <v>0.10526315789473684</v>
      </c>
      <c r="T14" s="167">
        <f>IF(HLOOKUP($A14,Points_new!$W$1:$FJ$76,70,FALSE)=0,"N/A",N14/HLOOKUP($A14,Points_new!$W$1:$FJ$76,70,FALSE))</f>
        <v>0.625</v>
      </c>
      <c r="U14" s="167">
        <f>IF(HLOOKUP($A14,Points_new!$W$1:$FJ$76,71,FALSE)=0,"N/A",O14/HLOOKUP($A14,Points_new!$W$1:$FJ$76,71,FALSE))</f>
        <v>0.17391304347826086</v>
      </c>
      <c r="V14" s="167">
        <f>IF(HLOOKUP($A14,Points_new!$W$1:$FJ$76,72,FALSE)=0,"N/A",P14/HLOOKUP($A14,Points_new!$W$1:$FJ$76,72,FALSE))</f>
        <v>7.1428571428571425E-2</v>
      </c>
      <c r="W14" s="167">
        <f>IF(HLOOKUP($A14,Points_new!$W$1:$FJ$76,73,FALSE)=0,"N/A",Q14/HLOOKUP($A14,Points_new!$W$1:$FJ$76,73,FALSE))</f>
        <v>0.46153846153846156</v>
      </c>
      <c r="X14" s="167">
        <f>IF(HLOOKUP($A14,Points_new!$W$1:$FJ$76,74,FALSE)=0,"N/A",R14/HLOOKUP($A14,Points_new!$W$1:$FJ$76,74,FALSE))</f>
        <v>0</v>
      </c>
    </row>
    <row r="15" spans="1:24" x14ac:dyDescent="0.3">
      <c r="A15" s="227" t="s">
        <v>203</v>
      </c>
      <c r="B15">
        <f>HLOOKUP($A15,Points_new!$W$1:$FJ$66,49,FALSE)</f>
        <v>14</v>
      </c>
      <c r="C15">
        <f>HLOOKUP($A15,Points_new!$W$1:$FJ$66,46,FALSE)</f>
        <v>27</v>
      </c>
      <c r="D15" s="167">
        <f>HLOOKUP($A15,Points_new!$W$1:$FJ$66,48,FALSE)</f>
        <v>0.27</v>
      </c>
      <c r="E15" s="167" t="str">
        <f>HLOOKUP($A15,Points_new!$W$1:$GP$57,51,FALSE)</f>
        <v>SOE</v>
      </c>
      <c r="F15" s="167" t="s">
        <v>1000</v>
      </c>
      <c r="G15" s="163">
        <f>HLOOKUP($A15,Points_new!$W$1:$FJ$66,50,FALSE)</f>
        <v>14</v>
      </c>
      <c r="H15" t="str">
        <f t="shared" si="0"/>
        <v>D-</v>
      </c>
      <c r="I15">
        <f>VLOOKUP(A15,Ranking_2018!A:G,7,FALSE)</f>
        <v>25</v>
      </c>
      <c r="J15">
        <f t="shared" si="2"/>
        <v>11</v>
      </c>
      <c r="K15" s="167">
        <f>VLOOKUP(A15,Ranking_2018!A:D,4,FALSE)</f>
        <v>0.2</v>
      </c>
      <c r="L15" s="232">
        <f t="shared" si="1"/>
        <v>7.0000000000000007E-2</v>
      </c>
      <c r="M15" s="163">
        <f>HLOOKUP($A15,Points_new!$W$1:$FJ$66,59,FALSE)</f>
        <v>6</v>
      </c>
      <c r="N15" s="163">
        <f>HLOOKUP($A15,Points_new!$W$1:$FJ$66,60,FALSE)</f>
        <v>16</v>
      </c>
      <c r="O15" s="163">
        <f>HLOOKUP($A15,Points_new!$W$1:$FJ$66,61,FALSE)</f>
        <v>0</v>
      </c>
      <c r="P15" s="163">
        <f>HLOOKUP($A15,Points_new!$W$1:$FJ$66,62,FALSE)</f>
        <v>4</v>
      </c>
      <c r="Q15" s="163">
        <f>HLOOKUP($A15,Points_new!$W$1:$FJ$66,63,FALSE)</f>
        <v>1</v>
      </c>
      <c r="R15" s="163">
        <f>HLOOKUP($A15,Points_new!$W$1:$FJ$66,64,FALSE)</f>
        <v>0</v>
      </c>
      <c r="S15" s="167">
        <f>IF(HLOOKUP($A15,Points_new!$W$1:$FJ$76,69,FALSE)=0,"N/A",M15/HLOOKUP($A15,Points_new!$W$1:$FJ$76,69,FALSE))</f>
        <v>0.31578947368421051</v>
      </c>
      <c r="T15" s="167">
        <f>IF(HLOOKUP($A15,Points_new!$W$1:$FJ$76,70,FALSE)=0,"N/A",N15/HLOOKUP($A15,Points_new!$W$1:$FJ$76,70,FALSE))</f>
        <v>0.66666666666666663</v>
      </c>
      <c r="U15" s="167">
        <f>IF(HLOOKUP($A15,Points_new!$W$1:$FJ$76,71,FALSE)=0,"N/A",O15/HLOOKUP($A15,Points_new!$W$1:$FJ$76,71,FALSE))</f>
        <v>0</v>
      </c>
      <c r="V15" s="167">
        <f>IF(HLOOKUP($A15,Points_new!$W$1:$FJ$76,72,FALSE)=0,"N/A",P15/HLOOKUP($A15,Points_new!$W$1:$FJ$76,72,FALSE))</f>
        <v>0.2857142857142857</v>
      </c>
      <c r="W15" s="167">
        <f>IF(HLOOKUP($A15,Points_new!$W$1:$FJ$76,73,FALSE)=0,"N/A",Q15/HLOOKUP($A15,Points_new!$W$1:$FJ$76,73,FALSE))</f>
        <v>7.6923076923076927E-2</v>
      </c>
      <c r="X15" s="167">
        <f>IF(HLOOKUP($A15,Points_new!$W$1:$FJ$76,74,FALSE)=0,"N/A",R15/HLOOKUP($A15,Points_new!$W$1:$FJ$76,74,FALSE))</f>
        <v>0</v>
      </c>
    </row>
    <row r="16" spans="1:24" x14ac:dyDescent="0.3">
      <c r="A16" s="227" t="s">
        <v>554</v>
      </c>
      <c r="B16">
        <f>HLOOKUP($A16,Points_new!$W$1:$FJ$66,49,FALSE)</f>
        <v>15</v>
      </c>
      <c r="C16">
        <f>HLOOKUP($A16,Points_new!$W$1:$FJ$66,46,FALSE)</f>
        <v>25</v>
      </c>
      <c r="D16" s="167">
        <f>HLOOKUP($A16,Points_new!$W$1:$FJ$66,48,FALSE)</f>
        <v>0.26881720430107525</v>
      </c>
      <c r="E16" s="167" t="str">
        <f>HLOOKUP($A16,Points_new!$W$1:$GP$57,51,FALSE)</f>
        <v>SOE</v>
      </c>
      <c r="F16" s="167" t="s">
        <v>1000</v>
      </c>
      <c r="G16" s="163">
        <f>HLOOKUP($A16,Points_new!$W$1:$FJ$66,50,FALSE)</f>
        <v>15</v>
      </c>
      <c r="H16" t="str">
        <f t="shared" si="0"/>
        <v>D-</v>
      </c>
      <c r="I16" t="e">
        <f>VLOOKUP(A16,Ranking_2018!A:G,7,FALSE)</f>
        <v>#N/A</v>
      </c>
      <c r="J16" t="e">
        <f t="shared" si="2"/>
        <v>#N/A</v>
      </c>
      <c r="K16" s="167" t="e">
        <f>VLOOKUP(A16,Ranking_2018!A:D,4,FALSE)</f>
        <v>#N/A</v>
      </c>
      <c r="L16" s="232" t="e">
        <f t="shared" si="1"/>
        <v>#N/A</v>
      </c>
      <c r="M16" s="163">
        <f>HLOOKUP($A16,Points_new!$W$1:$FJ$66,59,FALSE)</f>
        <v>0</v>
      </c>
      <c r="N16" s="163">
        <f>HLOOKUP($A16,Points_new!$W$1:$FJ$66,60,FALSE)</f>
        <v>8</v>
      </c>
      <c r="O16" s="163">
        <f>HLOOKUP($A16,Points_new!$W$1:$FJ$66,61,FALSE)</f>
        <v>10</v>
      </c>
      <c r="P16" s="163">
        <f>HLOOKUP($A16,Points_new!$W$1:$FJ$66,62,FALSE)</f>
        <v>1</v>
      </c>
      <c r="Q16" s="163">
        <f>HLOOKUP($A16,Points_new!$W$1:$FJ$66,63,FALSE)</f>
        <v>6</v>
      </c>
      <c r="R16" s="163">
        <f>HLOOKUP($A16,Points_new!$W$1:$FJ$66,64,FALSE)</f>
        <v>0</v>
      </c>
      <c r="S16" s="167">
        <f>IF(HLOOKUP($A16,Points_new!$W$1:$FJ$76,69,FALSE)=0,"N/A",M16/HLOOKUP($A16,Points_new!$W$1:$FJ$76,69,FALSE))</f>
        <v>0</v>
      </c>
      <c r="T16" s="167">
        <f>IF(HLOOKUP($A16,Points_new!$W$1:$FJ$76,70,FALSE)=0,"N/A",N16/HLOOKUP($A16,Points_new!$W$1:$FJ$76,70,FALSE))</f>
        <v>0.33333333333333331</v>
      </c>
      <c r="U16" s="167">
        <f>IF(HLOOKUP($A16,Points_new!$W$1:$FJ$76,71,FALSE)=0,"N/A",O16/HLOOKUP($A16,Points_new!$W$1:$FJ$76,71,FALSE))</f>
        <v>0.43478260869565216</v>
      </c>
      <c r="V16" s="167">
        <f>IF(HLOOKUP($A16,Points_new!$W$1:$FJ$76,72,FALSE)=0,"N/A",P16/HLOOKUP($A16,Points_new!$W$1:$FJ$76,72,FALSE))</f>
        <v>7.1428571428571425E-2</v>
      </c>
      <c r="W16" s="167">
        <f>IF(HLOOKUP($A16,Points_new!$W$1:$FJ$76,73,FALSE)=0,"N/A",Q16/HLOOKUP($A16,Points_new!$W$1:$FJ$76,73,FALSE))</f>
        <v>0.46153846153846156</v>
      </c>
      <c r="X16" s="167">
        <f>IF(HLOOKUP($A16,Points_new!$W$1:$FJ$76,74,FALSE)=0,"N/A",R16/HLOOKUP($A16,Points_new!$W$1:$FJ$76,74,FALSE))</f>
        <v>0</v>
      </c>
    </row>
    <row r="17" spans="1:24" x14ac:dyDescent="0.3">
      <c r="A17" s="227" t="s">
        <v>230</v>
      </c>
      <c r="B17">
        <f>HLOOKUP($A17,Points_new!$W$1:$FJ$66,49,FALSE)</f>
        <v>16</v>
      </c>
      <c r="C17">
        <f>HLOOKUP($A17,Points_new!$W$1:$FJ$66,46,FALSE)</f>
        <v>26.5</v>
      </c>
      <c r="D17" s="167">
        <f>HLOOKUP($A17,Points_new!$W$1:$FJ$66,48,FALSE)</f>
        <v>0.26500000000000001</v>
      </c>
      <c r="E17" s="167" t="str">
        <f>HLOOKUP($A17,Points_new!$W$1:$GP$57,51,FALSE)</f>
        <v>SOE</v>
      </c>
      <c r="F17" s="167" t="s">
        <v>1000</v>
      </c>
      <c r="G17" s="163">
        <f>HLOOKUP($A17,Points_new!$W$1:$FJ$66,50,FALSE)</f>
        <v>16</v>
      </c>
      <c r="H17" t="str">
        <f t="shared" si="0"/>
        <v>D-</v>
      </c>
      <c r="I17">
        <f>VLOOKUP(A17,Ranking_2018!A:G,7,FALSE)</f>
        <v>8</v>
      </c>
      <c r="J17">
        <f t="shared" si="2"/>
        <v>-8</v>
      </c>
      <c r="K17" s="167">
        <f>VLOOKUP(A17,Ranking_2018!A:D,4,FALSE)</f>
        <v>0.36</v>
      </c>
      <c r="L17" s="232">
        <f t="shared" si="1"/>
        <v>-9.4999999999999973E-2</v>
      </c>
      <c r="M17" s="163">
        <f>HLOOKUP($A17,Points_new!$W$1:$FJ$66,59,FALSE)</f>
        <v>3.5</v>
      </c>
      <c r="N17" s="163">
        <f>HLOOKUP($A17,Points_new!$W$1:$FJ$66,60,FALSE)</f>
        <v>19</v>
      </c>
      <c r="O17" s="163">
        <f>HLOOKUP($A17,Points_new!$W$1:$FJ$66,61,FALSE)</f>
        <v>2</v>
      </c>
      <c r="P17" s="163">
        <f>HLOOKUP($A17,Points_new!$W$1:$FJ$66,62,FALSE)</f>
        <v>2</v>
      </c>
      <c r="Q17" s="163">
        <f>HLOOKUP($A17,Points_new!$W$1:$FJ$66,63,FALSE)</f>
        <v>0</v>
      </c>
      <c r="R17" s="163">
        <f>HLOOKUP($A17,Points_new!$W$1:$FJ$66,64,FALSE)</f>
        <v>0</v>
      </c>
      <c r="S17" s="167">
        <f>IF(HLOOKUP($A17,Points_new!$W$1:$FJ$76,69,FALSE)=0,"N/A",M17/HLOOKUP($A17,Points_new!$W$1:$FJ$76,69,FALSE))</f>
        <v>0.18421052631578946</v>
      </c>
      <c r="T17" s="167">
        <f>IF(HLOOKUP($A17,Points_new!$W$1:$FJ$76,70,FALSE)=0,"N/A",N17/HLOOKUP($A17,Points_new!$W$1:$FJ$76,70,FALSE))</f>
        <v>0.79166666666666663</v>
      </c>
      <c r="U17" s="167">
        <f>IF(HLOOKUP($A17,Points_new!$W$1:$FJ$76,71,FALSE)=0,"N/A",O17/HLOOKUP($A17,Points_new!$W$1:$FJ$76,71,FALSE))</f>
        <v>8.6956521739130432E-2</v>
      </c>
      <c r="V17" s="167">
        <f>IF(HLOOKUP($A17,Points_new!$W$1:$FJ$76,72,FALSE)=0,"N/A",P17/HLOOKUP($A17,Points_new!$W$1:$FJ$76,72,FALSE))</f>
        <v>0.14285714285714285</v>
      </c>
      <c r="W17" s="167">
        <f>IF(HLOOKUP($A17,Points_new!$W$1:$FJ$76,73,FALSE)=0,"N/A",Q17/HLOOKUP($A17,Points_new!$W$1:$FJ$76,73,FALSE))</f>
        <v>0</v>
      </c>
      <c r="X17" s="167">
        <f>IF(HLOOKUP($A17,Points_new!$W$1:$FJ$76,74,FALSE)=0,"N/A",R17/HLOOKUP($A17,Points_new!$W$1:$FJ$76,74,FALSE))</f>
        <v>0</v>
      </c>
    </row>
    <row r="18" spans="1:24" x14ac:dyDescent="0.3">
      <c r="A18" s="227" t="s">
        <v>238</v>
      </c>
      <c r="B18">
        <f>HLOOKUP($A18,Points_new!$W$1:$FJ$66,49,FALSE)</f>
        <v>16</v>
      </c>
      <c r="C18">
        <f>HLOOKUP($A18,Points_new!$W$1:$FJ$66,46,FALSE)</f>
        <v>26.5</v>
      </c>
      <c r="D18" s="167">
        <f>HLOOKUP($A18,Points_new!$W$1:$FJ$66,48,FALSE)</f>
        <v>0.26500000000000001</v>
      </c>
      <c r="E18" s="167" t="str">
        <f>HLOOKUP($A18,Points_new!$W$1:$GP$57,51,FALSE)</f>
        <v>SOE</v>
      </c>
      <c r="F18" s="167" t="s">
        <v>1000</v>
      </c>
      <c r="G18" s="163">
        <f>HLOOKUP($A18,Points_new!$W$1:$FJ$66,50,FALSE)</f>
        <v>16</v>
      </c>
      <c r="H18" t="str">
        <f t="shared" si="0"/>
        <v>D-</v>
      </c>
      <c r="I18">
        <f>VLOOKUP(A18,Ranking_2018!A:G,7,FALSE)</f>
        <v>36</v>
      </c>
      <c r="J18">
        <f t="shared" si="2"/>
        <v>20</v>
      </c>
      <c r="K18" s="167">
        <f>VLOOKUP(A18,Ranking_2018!A:D,4,FALSE)</f>
        <v>0.155</v>
      </c>
      <c r="L18" s="232">
        <f t="shared" si="1"/>
        <v>0.11000000000000001</v>
      </c>
      <c r="M18" s="163">
        <f>HLOOKUP($A18,Points_new!$W$1:$FJ$66,59,FALSE)</f>
        <v>3.5</v>
      </c>
      <c r="N18" s="163">
        <f>HLOOKUP($A18,Points_new!$W$1:$FJ$66,60,FALSE)</f>
        <v>9</v>
      </c>
      <c r="O18" s="163">
        <f>HLOOKUP($A18,Points_new!$W$1:$FJ$66,61,FALSE)</f>
        <v>10</v>
      </c>
      <c r="P18" s="163">
        <f>HLOOKUP($A18,Points_new!$W$1:$FJ$66,62,FALSE)</f>
        <v>2</v>
      </c>
      <c r="Q18" s="163">
        <f>HLOOKUP($A18,Points_new!$W$1:$FJ$66,63,FALSE)</f>
        <v>2</v>
      </c>
      <c r="R18" s="163">
        <f>HLOOKUP($A18,Points_new!$W$1:$FJ$66,64,FALSE)</f>
        <v>0</v>
      </c>
      <c r="S18" s="167">
        <f>IF(HLOOKUP($A18,Points_new!$W$1:$FJ$76,69,FALSE)=0,"N/A",M18/HLOOKUP($A18,Points_new!$W$1:$FJ$76,69,FALSE))</f>
        <v>0.18421052631578946</v>
      </c>
      <c r="T18" s="167">
        <f>IF(HLOOKUP($A18,Points_new!$W$1:$FJ$76,70,FALSE)=0,"N/A",N18/HLOOKUP($A18,Points_new!$W$1:$FJ$76,70,FALSE))</f>
        <v>0.375</v>
      </c>
      <c r="U18" s="167">
        <f>IF(HLOOKUP($A18,Points_new!$W$1:$FJ$76,71,FALSE)=0,"N/A",O18/HLOOKUP($A18,Points_new!$W$1:$FJ$76,71,FALSE))</f>
        <v>0.43478260869565216</v>
      </c>
      <c r="V18" s="167">
        <f>IF(HLOOKUP($A18,Points_new!$W$1:$FJ$76,72,FALSE)=0,"N/A",P18/HLOOKUP($A18,Points_new!$W$1:$FJ$76,72,FALSE))</f>
        <v>0.14285714285714285</v>
      </c>
      <c r="W18" s="167">
        <f>IF(HLOOKUP($A18,Points_new!$W$1:$FJ$76,73,FALSE)=0,"N/A",Q18/HLOOKUP($A18,Points_new!$W$1:$FJ$76,73,FALSE))</f>
        <v>0.15384615384615385</v>
      </c>
      <c r="X18" s="167">
        <f>IF(HLOOKUP($A18,Points_new!$W$1:$FJ$76,74,FALSE)=0,"N/A",R18/HLOOKUP($A18,Points_new!$W$1:$FJ$76,74,FALSE))</f>
        <v>0</v>
      </c>
    </row>
    <row r="19" spans="1:24" x14ac:dyDescent="0.3">
      <c r="A19" s="227" t="s">
        <v>568</v>
      </c>
      <c r="B19">
        <f>HLOOKUP($A19,Points_new!$W$1:$FJ$66,49,FALSE)</f>
        <v>18</v>
      </c>
      <c r="C19">
        <f>HLOOKUP($A19,Points_new!$W$1:$FJ$66,46,FALSE)</f>
        <v>25</v>
      </c>
      <c r="D19" s="167">
        <f>HLOOKUP($A19,Points_new!$W$1:$FJ$66,48,FALSE)</f>
        <v>0.26315789473684209</v>
      </c>
      <c r="E19" s="167" t="str">
        <f>HLOOKUP($A19,Points_new!$W$1:$GP$57,51,FALSE)</f>
        <v>MOE</v>
      </c>
      <c r="F19" s="167" t="s">
        <v>1000</v>
      </c>
      <c r="G19" s="163">
        <f>HLOOKUP($A19,Points_new!$W$1:$FJ$66,50,FALSE)</f>
        <v>18</v>
      </c>
      <c r="H19" t="str">
        <f t="shared" si="0"/>
        <v>D-</v>
      </c>
      <c r="I19" t="e">
        <f>VLOOKUP(A19,Ranking_2018!A:G,7,FALSE)</f>
        <v>#N/A</v>
      </c>
      <c r="J19" t="e">
        <f t="shared" si="2"/>
        <v>#N/A</v>
      </c>
      <c r="K19" s="167" t="e">
        <f>VLOOKUP(A19,Ranking_2018!A:D,4,FALSE)</f>
        <v>#N/A</v>
      </c>
      <c r="L19" s="232" t="e">
        <f t="shared" si="1"/>
        <v>#N/A</v>
      </c>
      <c r="M19" s="163">
        <f>HLOOKUP($A19,Points_new!$W$1:$FJ$66,59,FALSE)</f>
        <v>2</v>
      </c>
      <c r="N19" s="163">
        <f>HLOOKUP($A19,Points_new!$W$1:$FJ$66,60,FALSE)</f>
        <v>12</v>
      </c>
      <c r="O19" s="163">
        <f>HLOOKUP($A19,Points_new!$W$1:$FJ$66,61,FALSE)</f>
        <v>8</v>
      </c>
      <c r="P19" s="163">
        <f>HLOOKUP($A19,Points_new!$W$1:$FJ$66,62,FALSE)</f>
        <v>1</v>
      </c>
      <c r="Q19" s="163">
        <f>HLOOKUP($A19,Points_new!$W$1:$FJ$66,63,FALSE)</f>
        <v>2</v>
      </c>
      <c r="R19" s="163">
        <f>HLOOKUP($A19,Points_new!$W$1:$FJ$66,64,FALSE)</f>
        <v>0</v>
      </c>
      <c r="S19" s="167">
        <f>IF(HLOOKUP($A19,Points_new!$W$1:$FJ$76,69,FALSE)=0,"N/A",M19/HLOOKUP($A19,Points_new!$W$1:$FJ$76,69,FALSE))</f>
        <v>0.10526315789473684</v>
      </c>
      <c r="T19" s="167">
        <f>IF(HLOOKUP($A19,Points_new!$W$1:$FJ$76,70,FALSE)=0,"N/A",N19/HLOOKUP($A19,Points_new!$W$1:$FJ$76,70,FALSE))</f>
        <v>0.5</v>
      </c>
      <c r="U19" s="167">
        <f>IF(HLOOKUP($A19,Points_new!$W$1:$FJ$76,71,FALSE)=0,"N/A",O19/HLOOKUP($A19,Points_new!$W$1:$FJ$76,71,FALSE))</f>
        <v>0.34782608695652173</v>
      </c>
      <c r="V19" s="167">
        <f>IF(HLOOKUP($A19,Points_new!$W$1:$FJ$76,72,FALSE)=0,"N/A",P19/HLOOKUP($A19,Points_new!$W$1:$FJ$76,72,FALSE))</f>
        <v>7.1428571428571425E-2</v>
      </c>
      <c r="W19" s="167">
        <f>IF(HLOOKUP($A19,Points_new!$W$1:$FJ$76,73,FALSE)=0,"N/A",Q19/HLOOKUP($A19,Points_new!$W$1:$FJ$76,73,FALSE))</f>
        <v>0.15384615384615385</v>
      </c>
      <c r="X19" s="167">
        <f>IF(HLOOKUP($A19,Points_new!$W$1:$FJ$76,74,FALSE)=0,"N/A",R19/HLOOKUP($A19,Points_new!$W$1:$FJ$76,74,FALSE))</f>
        <v>0</v>
      </c>
    </row>
    <row r="20" spans="1:24" x14ac:dyDescent="0.3">
      <c r="A20" s="227" t="s">
        <v>566</v>
      </c>
      <c r="B20">
        <f>HLOOKUP($A20,Points_new!$W$1:$FJ$66,49,FALSE)</f>
        <v>19</v>
      </c>
      <c r="C20">
        <f>HLOOKUP($A20,Points_new!$W$1:$FJ$66,46,FALSE)</f>
        <v>26</v>
      </c>
      <c r="D20" s="167">
        <f>HLOOKUP($A20,Points_new!$W$1:$FJ$66,48,FALSE)</f>
        <v>0.26</v>
      </c>
      <c r="E20" s="167" t="str">
        <f>HLOOKUP($A20,Points_new!$W$1:$GP$57,51,FALSE)</f>
        <v>MOE</v>
      </c>
      <c r="F20" s="167" t="s">
        <v>1000</v>
      </c>
      <c r="G20" s="163">
        <f>HLOOKUP($A20,Points_new!$W$1:$FJ$66,50,FALSE)</f>
        <v>19</v>
      </c>
      <c r="H20" t="str">
        <f t="shared" si="0"/>
        <v>D-</v>
      </c>
      <c r="I20" t="e">
        <f>VLOOKUP(A20,Ranking_2018!A:G,7,FALSE)</f>
        <v>#N/A</v>
      </c>
      <c r="J20" t="e">
        <f t="shared" si="2"/>
        <v>#N/A</v>
      </c>
      <c r="K20" s="167" t="e">
        <f>VLOOKUP(A20,Ranking_2018!A:D,4,FALSE)</f>
        <v>#N/A</v>
      </c>
      <c r="L20" s="232" t="e">
        <f t="shared" si="1"/>
        <v>#N/A</v>
      </c>
      <c r="M20" s="163">
        <f>HLOOKUP($A20,Points_new!$W$1:$FJ$66,59,FALSE)</f>
        <v>3</v>
      </c>
      <c r="N20" s="163">
        <f>HLOOKUP($A20,Points_new!$W$1:$FJ$66,60,FALSE)</f>
        <v>12</v>
      </c>
      <c r="O20" s="163">
        <f>HLOOKUP($A20,Points_new!$W$1:$FJ$66,61,FALSE)</f>
        <v>10</v>
      </c>
      <c r="P20" s="163">
        <f>HLOOKUP($A20,Points_new!$W$1:$FJ$66,62,FALSE)</f>
        <v>1</v>
      </c>
      <c r="Q20" s="163">
        <f>HLOOKUP($A20,Points_new!$W$1:$FJ$66,63,FALSE)</f>
        <v>0</v>
      </c>
      <c r="R20" s="163">
        <f>HLOOKUP($A20,Points_new!$W$1:$FJ$66,64,FALSE)</f>
        <v>0</v>
      </c>
      <c r="S20" s="167">
        <f>IF(HLOOKUP($A20,Points_new!$W$1:$FJ$76,69,FALSE)=0,"N/A",M20/HLOOKUP($A20,Points_new!$W$1:$FJ$76,69,FALSE))</f>
        <v>0.15789473684210525</v>
      </c>
      <c r="T20" s="167">
        <f>IF(HLOOKUP($A20,Points_new!$W$1:$FJ$76,70,FALSE)=0,"N/A",N20/HLOOKUP($A20,Points_new!$W$1:$FJ$76,70,FALSE))</f>
        <v>0.5</v>
      </c>
      <c r="U20" s="167">
        <f>IF(HLOOKUP($A20,Points_new!$W$1:$FJ$76,71,FALSE)=0,"N/A",O20/HLOOKUP($A20,Points_new!$W$1:$FJ$76,71,FALSE))</f>
        <v>0.43478260869565216</v>
      </c>
      <c r="V20" s="167">
        <f>IF(HLOOKUP($A20,Points_new!$W$1:$FJ$76,72,FALSE)=0,"N/A",P20/HLOOKUP($A20,Points_new!$W$1:$FJ$76,72,FALSE))</f>
        <v>7.1428571428571425E-2</v>
      </c>
      <c r="W20" s="167">
        <f>IF(HLOOKUP($A20,Points_new!$W$1:$FJ$76,73,FALSE)=0,"N/A",Q20/HLOOKUP($A20,Points_new!$W$1:$FJ$76,73,FALSE))</f>
        <v>0</v>
      </c>
      <c r="X20" s="167">
        <f>IF(HLOOKUP($A20,Points_new!$W$1:$FJ$76,74,FALSE)=0,"N/A",R20/HLOOKUP($A20,Points_new!$W$1:$FJ$76,74,FALSE))</f>
        <v>0</v>
      </c>
    </row>
    <row r="21" spans="1:24" x14ac:dyDescent="0.3">
      <c r="A21" s="227" t="s">
        <v>564</v>
      </c>
      <c r="B21">
        <f>HLOOKUP($A21,Points_new!$W$1:$FJ$66,49,FALSE)</f>
        <v>20</v>
      </c>
      <c r="C21">
        <f>HLOOKUP($A21,Points_new!$W$1:$FJ$66,46,FALSE)</f>
        <v>24.5</v>
      </c>
      <c r="D21" s="167">
        <f>HLOOKUP($A21,Points_new!$W$1:$FJ$66,48,FALSE)</f>
        <v>0.25789473684210529</v>
      </c>
      <c r="E21" s="167" t="str">
        <f>HLOOKUP($A21,Points_new!$W$1:$GP$57,51,FALSE)</f>
        <v>MOE</v>
      </c>
      <c r="F21" s="167" t="s">
        <v>1000</v>
      </c>
      <c r="G21" s="163">
        <f>HLOOKUP($A21,Points_new!$W$1:$FJ$66,50,FALSE)</f>
        <v>20</v>
      </c>
      <c r="H21" t="str">
        <f t="shared" si="0"/>
        <v>D-</v>
      </c>
      <c r="I21" t="e">
        <f>VLOOKUP(A21,Ranking_2018!A:G,7,FALSE)</f>
        <v>#N/A</v>
      </c>
      <c r="J21" t="e">
        <f t="shared" si="2"/>
        <v>#N/A</v>
      </c>
      <c r="K21" s="167" t="e">
        <f>VLOOKUP(A21,Ranking_2018!A:D,4,FALSE)</f>
        <v>#N/A</v>
      </c>
      <c r="L21" s="232" t="e">
        <f t="shared" si="1"/>
        <v>#N/A</v>
      </c>
      <c r="M21" s="163">
        <f>HLOOKUP($A21,Points_new!$W$1:$FJ$66,59,FALSE)</f>
        <v>0</v>
      </c>
      <c r="N21" s="163">
        <f>HLOOKUP($A21,Points_new!$W$1:$FJ$66,60,FALSE)</f>
        <v>15</v>
      </c>
      <c r="O21" s="163">
        <f>HLOOKUP($A21,Points_new!$W$1:$FJ$66,61,FALSE)</f>
        <v>8</v>
      </c>
      <c r="P21" s="163">
        <f>HLOOKUP($A21,Points_new!$W$1:$FJ$66,62,FALSE)</f>
        <v>1.5</v>
      </c>
      <c r="Q21" s="163">
        <f>HLOOKUP($A21,Points_new!$W$1:$FJ$66,63,FALSE)</f>
        <v>0</v>
      </c>
      <c r="R21" s="163">
        <f>HLOOKUP($A21,Points_new!$W$1:$FJ$66,64,FALSE)</f>
        <v>0</v>
      </c>
      <c r="S21" s="167">
        <f>IF(HLOOKUP($A21,Points_new!$W$1:$FJ$76,69,FALSE)=0,"N/A",M21/HLOOKUP($A21,Points_new!$W$1:$FJ$76,69,FALSE))</f>
        <v>0</v>
      </c>
      <c r="T21" s="167">
        <f>IF(HLOOKUP($A21,Points_new!$W$1:$FJ$76,70,FALSE)=0,"N/A",N21/HLOOKUP($A21,Points_new!$W$1:$FJ$76,70,FALSE))</f>
        <v>0.625</v>
      </c>
      <c r="U21" s="167">
        <f>IF(HLOOKUP($A21,Points_new!$W$1:$FJ$76,71,FALSE)=0,"N/A",O21/HLOOKUP($A21,Points_new!$W$1:$FJ$76,71,FALSE))</f>
        <v>0.34782608695652173</v>
      </c>
      <c r="V21" s="167">
        <f>IF(HLOOKUP($A21,Points_new!$W$1:$FJ$76,72,FALSE)=0,"N/A",P21/HLOOKUP($A21,Points_new!$W$1:$FJ$76,72,FALSE))</f>
        <v>0.10714285714285714</v>
      </c>
      <c r="W21" s="167">
        <f>IF(HLOOKUP($A21,Points_new!$W$1:$FJ$76,73,FALSE)=0,"N/A",Q21/HLOOKUP($A21,Points_new!$W$1:$FJ$76,73,FALSE))</f>
        <v>0</v>
      </c>
      <c r="X21" s="167">
        <f>IF(HLOOKUP($A21,Points_new!$W$1:$FJ$76,74,FALSE)=0,"N/A",R21/HLOOKUP($A21,Points_new!$W$1:$FJ$76,74,FALSE))</f>
        <v>0</v>
      </c>
    </row>
    <row r="22" spans="1:24" x14ac:dyDescent="0.3">
      <c r="A22" s="228" t="s">
        <v>536</v>
      </c>
      <c r="B22">
        <f>HLOOKUP($A22,Points_new!$W$1:$FJ$66,49,FALSE)</f>
        <v>21</v>
      </c>
      <c r="C22">
        <f>HLOOKUP($A22,Points_new!$W$1:$FJ$66,46,FALSE)</f>
        <v>22</v>
      </c>
      <c r="D22" s="167">
        <f>HLOOKUP($A22,Points_new!$W$1:$FJ$66,48,FALSE)</f>
        <v>0.24175824175824176</v>
      </c>
      <c r="E22" s="167" t="str">
        <f>HLOOKUP($A22,Points_new!$W$1:$GP$57,51,FALSE)</f>
        <v>SOE</v>
      </c>
      <c r="F22" s="167" t="s">
        <v>1000</v>
      </c>
      <c r="G22" s="163">
        <f>HLOOKUP($A22,Points_new!$W$1:$FJ$66,50,FALSE)</f>
        <v>21</v>
      </c>
      <c r="H22" t="str">
        <f t="shared" si="0"/>
        <v>E+</v>
      </c>
      <c r="I22" t="e">
        <f>VLOOKUP(A22,Ranking_2018!A:G,7,FALSE)</f>
        <v>#N/A</v>
      </c>
      <c r="J22" t="e">
        <f t="shared" si="2"/>
        <v>#N/A</v>
      </c>
      <c r="K22" s="167" t="e">
        <f>VLOOKUP(A22,Ranking_2018!A:D,4,FALSE)</f>
        <v>#N/A</v>
      </c>
      <c r="L22" s="232" t="e">
        <f t="shared" si="1"/>
        <v>#N/A</v>
      </c>
      <c r="M22" s="163">
        <f>HLOOKUP($A22,Points_new!$W$1:$FJ$66,59,FALSE)</f>
        <v>2</v>
      </c>
      <c r="N22" s="163">
        <f>HLOOKUP($A22,Points_new!$W$1:$FJ$66,60,FALSE)</f>
        <v>10</v>
      </c>
      <c r="O22" s="163">
        <f>HLOOKUP($A22,Points_new!$W$1:$FJ$66,61,FALSE)</f>
        <v>6</v>
      </c>
      <c r="P22" s="163">
        <f>HLOOKUP($A22,Points_new!$W$1:$FJ$66,62,FALSE)</f>
        <v>0</v>
      </c>
      <c r="Q22" s="163">
        <f>HLOOKUP($A22,Points_new!$W$1:$FJ$66,63,FALSE)</f>
        <v>4</v>
      </c>
      <c r="R22" s="163">
        <f>HLOOKUP($A22,Points_new!$W$1:$FJ$66,64,FALSE)</f>
        <v>0</v>
      </c>
      <c r="S22" s="167">
        <f>IF(HLOOKUP($A22,Points_new!$W$1:$FJ$76,69,FALSE)=0,"N/A",M22/HLOOKUP($A22,Points_new!$W$1:$FJ$76,69,FALSE))</f>
        <v>0.10526315789473684</v>
      </c>
      <c r="T22" s="167">
        <f>IF(HLOOKUP($A22,Points_new!$W$1:$FJ$76,70,FALSE)=0,"N/A",N22/HLOOKUP($A22,Points_new!$W$1:$FJ$76,70,FALSE))</f>
        <v>0.41666666666666669</v>
      </c>
      <c r="U22" s="167">
        <f>IF(HLOOKUP($A22,Points_new!$W$1:$FJ$76,71,FALSE)=0,"N/A",O22/HLOOKUP($A22,Points_new!$W$1:$FJ$76,71,FALSE))</f>
        <v>0.31578947368421051</v>
      </c>
      <c r="V22" s="167">
        <f>IF(HLOOKUP($A22,Points_new!$W$1:$FJ$76,72,FALSE)=0,"N/A",P22/HLOOKUP($A22,Points_new!$W$1:$FJ$76,72,FALSE))</f>
        <v>0</v>
      </c>
      <c r="W22" s="167">
        <f>IF(HLOOKUP($A22,Points_new!$W$1:$FJ$76,73,FALSE)=0,"N/A",Q22/HLOOKUP($A22,Points_new!$W$1:$FJ$76,73,FALSE))</f>
        <v>0.30769230769230771</v>
      </c>
      <c r="X22" s="167">
        <f>IF(HLOOKUP($A22,Points_new!$W$1:$FJ$76,74,FALSE)=0,"N/A",R22/HLOOKUP($A22,Points_new!$W$1:$FJ$76,74,FALSE))</f>
        <v>0</v>
      </c>
    </row>
    <row r="23" spans="1:24" x14ac:dyDescent="0.3">
      <c r="A23" s="227" t="s">
        <v>239</v>
      </c>
      <c r="B23">
        <f>HLOOKUP($A23,Points_new!$W$1:$FJ$66,49,FALSE)</f>
        <v>22</v>
      </c>
      <c r="C23">
        <f>HLOOKUP($A23,Points_new!$W$1:$FJ$66,46,FALSE)</f>
        <v>23.5</v>
      </c>
      <c r="D23" s="167">
        <f>HLOOKUP($A23,Points_new!$W$1:$FJ$66,48,FALSE)</f>
        <v>0.23499999999999999</v>
      </c>
      <c r="E23" s="167" t="str">
        <f>HLOOKUP($A23,Points_new!$W$1:$GP$57,51,FALSE)</f>
        <v>SOE</v>
      </c>
      <c r="F23" s="167" t="s">
        <v>1000</v>
      </c>
      <c r="G23" s="163">
        <f>HLOOKUP($A23,Points_new!$W$1:$FJ$66,50,FALSE)</f>
        <v>22</v>
      </c>
      <c r="H23" t="str">
        <f t="shared" si="0"/>
        <v>E+</v>
      </c>
      <c r="I23">
        <f>VLOOKUP(A23,Ranking_2018!A:G,7,FALSE)</f>
        <v>29</v>
      </c>
      <c r="J23">
        <f t="shared" si="2"/>
        <v>7</v>
      </c>
      <c r="K23" s="167">
        <f>VLOOKUP(A23,Ranking_2018!A:D,4,FALSE)</f>
        <v>0.18</v>
      </c>
      <c r="L23" s="232">
        <f t="shared" si="1"/>
        <v>5.4999999999999993E-2</v>
      </c>
      <c r="M23" s="163">
        <f>HLOOKUP($A23,Points_new!$W$1:$FJ$66,59,FALSE)</f>
        <v>3.5</v>
      </c>
      <c r="N23" s="163">
        <f>HLOOKUP($A23,Points_new!$W$1:$FJ$66,60,FALSE)</f>
        <v>11</v>
      </c>
      <c r="O23" s="163">
        <f>HLOOKUP($A23,Points_new!$W$1:$FJ$66,61,FALSE)</f>
        <v>2</v>
      </c>
      <c r="P23" s="163">
        <f>HLOOKUP($A23,Points_new!$W$1:$FJ$66,62,FALSE)</f>
        <v>2</v>
      </c>
      <c r="Q23" s="163">
        <f>HLOOKUP($A23,Points_new!$W$1:$FJ$66,63,FALSE)</f>
        <v>5</v>
      </c>
      <c r="R23" s="163">
        <f>HLOOKUP($A23,Points_new!$W$1:$FJ$66,64,FALSE)</f>
        <v>0</v>
      </c>
      <c r="S23" s="167">
        <f>IF(HLOOKUP($A23,Points_new!$W$1:$FJ$76,69,FALSE)=0,"N/A",M23/HLOOKUP($A23,Points_new!$W$1:$FJ$76,69,FALSE))</f>
        <v>0.18421052631578946</v>
      </c>
      <c r="T23" s="167">
        <f>IF(HLOOKUP($A23,Points_new!$W$1:$FJ$76,70,FALSE)=0,"N/A",N23/HLOOKUP($A23,Points_new!$W$1:$FJ$76,70,FALSE))</f>
        <v>0.45833333333333331</v>
      </c>
      <c r="U23" s="167">
        <f>IF(HLOOKUP($A23,Points_new!$W$1:$FJ$76,71,FALSE)=0,"N/A",O23/HLOOKUP($A23,Points_new!$W$1:$FJ$76,71,FALSE))</f>
        <v>8.6956521739130432E-2</v>
      </c>
      <c r="V23" s="167">
        <f>IF(HLOOKUP($A23,Points_new!$W$1:$FJ$76,72,FALSE)=0,"N/A",P23/HLOOKUP($A23,Points_new!$W$1:$FJ$76,72,FALSE))</f>
        <v>0.14285714285714285</v>
      </c>
      <c r="W23" s="167">
        <f>IF(HLOOKUP($A23,Points_new!$W$1:$FJ$76,73,FALSE)=0,"N/A",Q23/HLOOKUP($A23,Points_new!$W$1:$FJ$76,73,FALSE))</f>
        <v>0.38461538461538464</v>
      </c>
      <c r="X23" s="167">
        <f>IF(HLOOKUP($A23,Points_new!$W$1:$FJ$76,74,FALSE)=0,"N/A",R23/HLOOKUP($A23,Points_new!$W$1:$FJ$76,74,FALSE))</f>
        <v>0</v>
      </c>
    </row>
    <row r="24" spans="1:24" x14ac:dyDescent="0.3">
      <c r="A24" s="227" t="s">
        <v>190</v>
      </c>
      <c r="B24">
        <f>HLOOKUP($A24,Points_new!$W$1:$FJ$66,49,FALSE)</f>
        <v>23</v>
      </c>
      <c r="C24">
        <f>HLOOKUP($A24,Points_new!$W$1:$FJ$66,46,FALSE)</f>
        <v>22</v>
      </c>
      <c r="D24" s="167">
        <f>HLOOKUP($A24,Points_new!$W$1:$FJ$66,48,FALSE)</f>
        <v>0.22</v>
      </c>
      <c r="E24" s="167" t="str">
        <f>HLOOKUP($A24,Points_new!$W$1:$GP$57,51,FALSE)</f>
        <v>SOE</v>
      </c>
      <c r="F24" s="167" t="s">
        <v>1000</v>
      </c>
      <c r="G24" s="163">
        <f>HLOOKUP($A24,Points_new!$W$1:$FJ$66,50,FALSE)</f>
        <v>23</v>
      </c>
      <c r="H24" t="str">
        <f t="shared" si="0"/>
        <v>E+</v>
      </c>
      <c r="I24">
        <f>VLOOKUP(A24,Ranking_2018!A:G,7,FALSE)</f>
        <v>16</v>
      </c>
      <c r="J24">
        <f t="shared" si="2"/>
        <v>-7</v>
      </c>
      <c r="K24" s="167">
        <f>VLOOKUP(A24,Ranking_2018!A:D,4,FALSE)</f>
        <v>0.255</v>
      </c>
      <c r="L24" s="232">
        <f t="shared" si="1"/>
        <v>-3.5000000000000003E-2</v>
      </c>
      <c r="M24" s="163">
        <f>HLOOKUP($A24,Points_new!$W$1:$FJ$66,59,FALSE)</f>
        <v>4</v>
      </c>
      <c r="N24" s="163">
        <f>HLOOKUP($A24,Points_new!$W$1:$FJ$66,60,FALSE)</f>
        <v>8</v>
      </c>
      <c r="O24" s="163">
        <f>HLOOKUP($A24,Points_new!$W$1:$FJ$66,61,FALSE)</f>
        <v>0</v>
      </c>
      <c r="P24" s="163">
        <f>HLOOKUP($A24,Points_new!$W$1:$FJ$66,62,FALSE)</f>
        <v>2</v>
      </c>
      <c r="Q24" s="163">
        <f>HLOOKUP($A24,Points_new!$W$1:$FJ$66,63,FALSE)</f>
        <v>8</v>
      </c>
      <c r="R24" s="163">
        <f>HLOOKUP($A24,Points_new!$W$1:$FJ$66,64,FALSE)</f>
        <v>0</v>
      </c>
      <c r="S24" s="167">
        <f>IF(HLOOKUP($A24,Points_new!$W$1:$FJ$76,69,FALSE)=0,"N/A",M24/HLOOKUP($A24,Points_new!$W$1:$FJ$76,69,FALSE))</f>
        <v>0.21052631578947367</v>
      </c>
      <c r="T24" s="167">
        <f>IF(HLOOKUP($A24,Points_new!$W$1:$FJ$76,70,FALSE)=0,"N/A",N24/HLOOKUP($A24,Points_new!$W$1:$FJ$76,70,FALSE))</f>
        <v>0.33333333333333331</v>
      </c>
      <c r="U24" s="167">
        <f>IF(HLOOKUP($A24,Points_new!$W$1:$FJ$76,71,FALSE)=0,"N/A",O24/HLOOKUP($A24,Points_new!$W$1:$FJ$76,71,FALSE))</f>
        <v>0</v>
      </c>
      <c r="V24" s="167">
        <f>IF(HLOOKUP($A24,Points_new!$W$1:$FJ$76,72,FALSE)=0,"N/A",P24/HLOOKUP($A24,Points_new!$W$1:$FJ$76,72,FALSE))</f>
        <v>0.14285714285714285</v>
      </c>
      <c r="W24" s="167">
        <f>IF(HLOOKUP($A24,Points_new!$W$1:$FJ$76,73,FALSE)=0,"N/A",Q24/HLOOKUP($A24,Points_new!$W$1:$FJ$76,73,FALSE))</f>
        <v>0.61538461538461542</v>
      </c>
      <c r="X24" s="167">
        <f>IF(HLOOKUP($A24,Points_new!$W$1:$FJ$76,74,FALSE)=0,"N/A",R24/HLOOKUP($A24,Points_new!$W$1:$FJ$76,74,FALSE))</f>
        <v>0</v>
      </c>
    </row>
    <row r="25" spans="1:24" x14ac:dyDescent="0.3">
      <c r="A25" s="227" t="s">
        <v>571</v>
      </c>
      <c r="B25">
        <f>HLOOKUP($A25,Points_new!$W$1:$FJ$66,49,FALSE)</f>
        <v>23</v>
      </c>
      <c r="C25">
        <f>HLOOKUP($A25,Points_new!$W$1:$FJ$66,46,FALSE)</f>
        <v>22</v>
      </c>
      <c r="D25" s="167">
        <f>HLOOKUP($A25,Points_new!$W$1:$FJ$66,48,FALSE)</f>
        <v>0.22</v>
      </c>
      <c r="E25" s="167" t="str">
        <f>HLOOKUP($A25,Points_new!$W$1:$GP$57,51,FALSE)</f>
        <v>MOE</v>
      </c>
      <c r="F25" s="167" t="s">
        <v>1000</v>
      </c>
      <c r="G25" s="163">
        <f>HLOOKUP($A25,Points_new!$W$1:$FJ$66,50,FALSE)</f>
        <v>23</v>
      </c>
      <c r="H25" t="str">
        <f t="shared" si="0"/>
        <v>E+</v>
      </c>
      <c r="I25" t="e">
        <f>VLOOKUP(A25,Ranking_2018!A:G,7,FALSE)</f>
        <v>#N/A</v>
      </c>
      <c r="J25" t="e">
        <f t="shared" si="2"/>
        <v>#N/A</v>
      </c>
      <c r="K25" s="167" t="e">
        <f>VLOOKUP(A25,Ranking_2018!A:D,4,FALSE)</f>
        <v>#N/A</v>
      </c>
      <c r="L25" s="232" t="e">
        <f t="shared" si="1"/>
        <v>#N/A</v>
      </c>
      <c r="M25" s="163">
        <f>HLOOKUP($A25,Points_new!$W$1:$FJ$66,59,FALSE)</f>
        <v>0</v>
      </c>
      <c r="N25" s="163">
        <f>HLOOKUP($A25,Points_new!$W$1:$FJ$66,60,FALSE)</f>
        <v>12</v>
      </c>
      <c r="O25" s="163">
        <f>HLOOKUP($A25,Points_new!$W$1:$FJ$66,61,FALSE)</f>
        <v>9</v>
      </c>
      <c r="P25" s="163">
        <f>HLOOKUP($A25,Points_new!$W$1:$FJ$66,62,FALSE)</f>
        <v>1</v>
      </c>
      <c r="Q25" s="163">
        <f>HLOOKUP($A25,Points_new!$W$1:$FJ$66,63,FALSE)</f>
        <v>0</v>
      </c>
      <c r="R25" s="163">
        <f>HLOOKUP($A25,Points_new!$W$1:$FJ$66,64,FALSE)</f>
        <v>0</v>
      </c>
      <c r="S25" s="167">
        <f>IF(HLOOKUP($A25,Points_new!$W$1:$FJ$76,69,FALSE)=0,"N/A",M25/HLOOKUP($A25,Points_new!$W$1:$FJ$76,69,FALSE))</f>
        <v>0</v>
      </c>
      <c r="T25" s="167">
        <f>IF(HLOOKUP($A25,Points_new!$W$1:$FJ$76,70,FALSE)=0,"N/A",N25/HLOOKUP($A25,Points_new!$W$1:$FJ$76,70,FALSE))</f>
        <v>0.5</v>
      </c>
      <c r="U25" s="167">
        <f>IF(HLOOKUP($A25,Points_new!$W$1:$FJ$76,71,FALSE)=0,"N/A",O25/HLOOKUP($A25,Points_new!$W$1:$FJ$76,71,FALSE))</f>
        <v>0.39130434782608697</v>
      </c>
      <c r="V25" s="167">
        <f>IF(HLOOKUP($A25,Points_new!$W$1:$FJ$76,72,FALSE)=0,"N/A",P25/HLOOKUP($A25,Points_new!$W$1:$FJ$76,72,FALSE))</f>
        <v>7.1428571428571425E-2</v>
      </c>
      <c r="W25" s="167">
        <f>IF(HLOOKUP($A25,Points_new!$W$1:$FJ$76,73,FALSE)=0,"N/A",Q25/HLOOKUP($A25,Points_new!$W$1:$FJ$76,73,FALSE))</f>
        <v>0</v>
      </c>
      <c r="X25" s="167">
        <f>IF(HLOOKUP($A25,Points_new!$W$1:$FJ$76,74,FALSE)=0,"N/A",R25/HLOOKUP($A25,Points_new!$W$1:$FJ$76,74,FALSE))</f>
        <v>0</v>
      </c>
    </row>
    <row r="26" spans="1:24" x14ac:dyDescent="0.3">
      <c r="A26" s="227" t="s">
        <v>556</v>
      </c>
      <c r="B26">
        <f>HLOOKUP($A26,Points_new!$W$1:$FJ$66,49,FALSE)</f>
        <v>25</v>
      </c>
      <c r="C26">
        <f>HLOOKUP($A26,Points_new!$W$1:$FJ$66,46,FALSE)</f>
        <v>20</v>
      </c>
      <c r="D26" s="167">
        <f>HLOOKUP($A26,Points_new!$W$1:$FJ$66,48,FALSE)</f>
        <v>0.21052631578947367</v>
      </c>
      <c r="E26" s="167" t="str">
        <f>HLOOKUP($A26,Points_new!$W$1:$GP$57,51,FALSE)</f>
        <v>SOE</v>
      </c>
      <c r="F26" s="167" t="s">
        <v>1000</v>
      </c>
      <c r="G26" s="163">
        <f>HLOOKUP($A26,Points_new!$W$1:$FJ$66,50,FALSE)</f>
        <v>25</v>
      </c>
      <c r="H26" t="str">
        <f t="shared" si="0"/>
        <v>E+</v>
      </c>
      <c r="I26" t="e">
        <f>VLOOKUP(A26,Ranking_2018!A:G,7,FALSE)</f>
        <v>#N/A</v>
      </c>
      <c r="J26" t="e">
        <f t="shared" si="2"/>
        <v>#N/A</v>
      </c>
      <c r="K26" s="167" t="e">
        <f>VLOOKUP(A26,Ranking_2018!A:D,4,FALSE)</f>
        <v>#N/A</v>
      </c>
      <c r="L26" s="232" t="e">
        <f t="shared" si="1"/>
        <v>#N/A</v>
      </c>
      <c r="M26" s="163">
        <f>HLOOKUP($A26,Points_new!$W$1:$FJ$66,59,FALSE)</f>
        <v>0</v>
      </c>
      <c r="N26" s="163">
        <f>HLOOKUP($A26,Points_new!$W$1:$FJ$66,60,FALSE)</f>
        <v>12</v>
      </c>
      <c r="O26" s="163">
        <f>HLOOKUP($A26,Points_new!$W$1:$FJ$66,61,FALSE)</f>
        <v>8</v>
      </c>
      <c r="P26" s="163">
        <f>HLOOKUP($A26,Points_new!$W$1:$FJ$66,62,FALSE)</f>
        <v>0</v>
      </c>
      <c r="Q26" s="163">
        <f>HLOOKUP($A26,Points_new!$W$1:$FJ$66,63,FALSE)</f>
        <v>0</v>
      </c>
      <c r="R26" s="163">
        <f>HLOOKUP($A26,Points_new!$W$1:$FJ$66,64,FALSE)</f>
        <v>0</v>
      </c>
      <c r="S26" s="167">
        <f>IF(HLOOKUP($A26,Points_new!$W$1:$FJ$76,69,FALSE)=0,"N/A",M26/HLOOKUP($A26,Points_new!$W$1:$FJ$76,69,FALSE))</f>
        <v>0</v>
      </c>
      <c r="T26" s="167">
        <f>IF(HLOOKUP($A26,Points_new!$W$1:$FJ$76,70,FALSE)=0,"N/A",N26/HLOOKUP($A26,Points_new!$W$1:$FJ$76,70,FALSE))</f>
        <v>0.5</v>
      </c>
      <c r="U26" s="167">
        <f>IF(HLOOKUP($A26,Points_new!$W$1:$FJ$76,71,FALSE)=0,"N/A",O26/HLOOKUP($A26,Points_new!$W$1:$FJ$76,71,FALSE))</f>
        <v>0.34782608695652173</v>
      </c>
      <c r="V26" s="167">
        <f>IF(HLOOKUP($A26,Points_new!$W$1:$FJ$76,72,FALSE)=0,"N/A",P26/HLOOKUP($A26,Points_new!$W$1:$FJ$76,72,FALSE))</f>
        <v>0</v>
      </c>
      <c r="W26" s="167">
        <f>IF(HLOOKUP($A26,Points_new!$W$1:$FJ$76,73,FALSE)=0,"N/A",Q26/HLOOKUP($A26,Points_new!$W$1:$FJ$76,73,FALSE))</f>
        <v>0</v>
      </c>
      <c r="X26" s="167">
        <f>IF(HLOOKUP($A26,Points_new!$W$1:$FJ$76,74,FALSE)=0,"N/A",R26/HLOOKUP($A26,Points_new!$W$1:$FJ$76,74,FALSE))</f>
        <v>0</v>
      </c>
    </row>
    <row r="27" spans="1:24" x14ac:dyDescent="0.3">
      <c r="A27" s="227" t="s">
        <v>214</v>
      </c>
      <c r="B27">
        <f>HLOOKUP($A27,Points_new!$W$1:$FJ$66,49,FALSE)</f>
        <v>26</v>
      </c>
      <c r="C27">
        <f>HLOOKUP($A27,Points_new!$W$1:$FJ$66,46,FALSE)</f>
        <v>19</v>
      </c>
      <c r="D27" s="167">
        <f>HLOOKUP($A27,Points_new!$W$1:$FJ$66,48,FALSE)</f>
        <v>0.2</v>
      </c>
      <c r="E27" s="167" t="str">
        <f>HLOOKUP($A27,Points_new!$W$1:$GP$57,51,FALSE)</f>
        <v>SOE</v>
      </c>
      <c r="F27" s="167" t="s">
        <v>1000</v>
      </c>
      <c r="G27" s="163">
        <f>HLOOKUP($A27,Points_new!$W$1:$FJ$66,50,FALSE)</f>
        <v>26</v>
      </c>
      <c r="H27" t="str">
        <f t="shared" si="0"/>
        <v>E+</v>
      </c>
      <c r="I27">
        <f>VLOOKUP(A27,Ranking_2018!A:G,7,FALSE)</f>
        <v>13</v>
      </c>
      <c r="J27">
        <f t="shared" si="2"/>
        <v>-13</v>
      </c>
      <c r="K27" s="167">
        <f>VLOOKUP(A27,Ranking_2018!A:D,4,FALSE)</f>
        <v>0.3</v>
      </c>
      <c r="L27" s="232">
        <f t="shared" si="1"/>
        <v>-9.9999999999999978E-2</v>
      </c>
      <c r="M27" s="163">
        <f>HLOOKUP($A27,Points_new!$W$1:$FJ$66,59,FALSE)</f>
        <v>0</v>
      </c>
      <c r="N27" s="163">
        <f>HLOOKUP($A27,Points_new!$W$1:$FJ$66,60,FALSE)</f>
        <v>11</v>
      </c>
      <c r="O27" s="163">
        <f>HLOOKUP($A27,Points_new!$W$1:$FJ$66,61,FALSE)</f>
        <v>8</v>
      </c>
      <c r="P27" s="163">
        <f>HLOOKUP($A27,Points_new!$W$1:$FJ$66,62,FALSE)</f>
        <v>0</v>
      </c>
      <c r="Q27" s="163">
        <f>HLOOKUP($A27,Points_new!$W$1:$FJ$66,63,FALSE)</f>
        <v>0</v>
      </c>
      <c r="R27" s="163">
        <f>HLOOKUP($A27,Points_new!$W$1:$FJ$66,64,FALSE)</f>
        <v>0</v>
      </c>
      <c r="S27" s="167">
        <f>IF(HLOOKUP($A27,Points_new!$W$1:$FJ$76,69,FALSE)=0,"N/A",M27/HLOOKUP($A27,Points_new!$W$1:$FJ$76,69,FALSE))</f>
        <v>0</v>
      </c>
      <c r="T27" s="167">
        <f>IF(HLOOKUP($A27,Points_new!$W$1:$FJ$76,70,FALSE)=0,"N/A",N27/HLOOKUP($A27,Points_new!$W$1:$FJ$76,70,FALSE))</f>
        <v>0.45833333333333331</v>
      </c>
      <c r="U27" s="167">
        <f>IF(HLOOKUP($A27,Points_new!$W$1:$FJ$76,71,FALSE)=0,"N/A",O27/HLOOKUP($A27,Points_new!$W$1:$FJ$76,71,FALSE))</f>
        <v>0.34782608695652173</v>
      </c>
      <c r="V27" s="167">
        <f>IF(HLOOKUP($A27,Points_new!$W$1:$FJ$76,72,FALSE)=0,"N/A",P27/HLOOKUP($A27,Points_new!$W$1:$FJ$76,72,FALSE))</f>
        <v>0</v>
      </c>
      <c r="W27" s="167">
        <f>IF(HLOOKUP($A27,Points_new!$W$1:$FJ$76,73,FALSE)=0,"N/A",Q27/HLOOKUP($A27,Points_new!$W$1:$FJ$76,73,FALSE))</f>
        <v>0</v>
      </c>
      <c r="X27" s="167">
        <f>IF(HLOOKUP($A27,Points_new!$W$1:$FJ$76,74,FALSE)=0,"N/A",R27/HLOOKUP($A27,Points_new!$W$1:$FJ$76,74,FALSE))</f>
        <v>0</v>
      </c>
    </row>
    <row r="28" spans="1:24" x14ac:dyDescent="0.3">
      <c r="A28" s="227" t="s">
        <v>200</v>
      </c>
      <c r="B28">
        <f>HLOOKUP($A28,Points_new!$W$1:$FJ$66,49,FALSE)</f>
        <v>27</v>
      </c>
      <c r="C28">
        <f>HLOOKUP($A28,Points_new!$W$1:$FJ$66,46,FALSE)</f>
        <v>19.5</v>
      </c>
      <c r="D28" s="167">
        <f>HLOOKUP($A28,Points_new!$W$1:$FJ$66,48,FALSE)</f>
        <v>0.19500000000000001</v>
      </c>
      <c r="E28" s="167" t="str">
        <f>HLOOKUP($A28,Points_new!$W$1:$GP$57,51,FALSE)</f>
        <v>SOE</v>
      </c>
      <c r="F28" s="167" t="s">
        <v>1000</v>
      </c>
      <c r="G28" s="163">
        <f>HLOOKUP($A28,Points_new!$W$1:$FJ$66,50,FALSE)</f>
        <v>27</v>
      </c>
      <c r="H28" t="str">
        <f t="shared" si="0"/>
        <v>E</v>
      </c>
      <c r="I28">
        <f>VLOOKUP(A28,Ranking_2018!A:G,7,FALSE)</f>
        <v>18</v>
      </c>
      <c r="J28">
        <f t="shared" si="2"/>
        <v>-9</v>
      </c>
      <c r="K28" s="167">
        <f>VLOOKUP(A28,Ranking_2018!A:D,4,FALSE)</f>
        <v>0.23499999999999999</v>
      </c>
      <c r="L28" s="232">
        <f t="shared" si="1"/>
        <v>-3.999999999999998E-2</v>
      </c>
      <c r="M28" s="163">
        <f>HLOOKUP($A28,Points_new!$W$1:$FJ$66,59,FALSE)</f>
        <v>2</v>
      </c>
      <c r="N28" s="163">
        <f>HLOOKUP($A28,Points_new!$W$1:$FJ$66,60,FALSE)</f>
        <v>14</v>
      </c>
      <c r="O28" s="163">
        <f>HLOOKUP($A28,Points_new!$W$1:$FJ$66,61,FALSE)</f>
        <v>2</v>
      </c>
      <c r="P28" s="163">
        <f>HLOOKUP($A28,Points_new!$W$1:$FJ$66,62,FALSE)</f>
        <v>1.5</v>
      </c>
      <c r="Q28" s="163">
        <f>HLOOKUP($A28,Points_new!$W$1:$FJ$66,63,FALSE)</f>
        <v>0</v>
      </c>
      <c r="R28" s="163">
        <f>HLOOKUP($A28,Points_new!$W$1:$FJ$66,64,FALSE)</f>
        <v>0</v>
      </c>
      <c r="S28" s="167">
        <f>IF(HLOOKUP($A28,Points_new!$W$1:$FJ$76,69,FALSE)=0,"N/A",M28/HLOOKUP($A28,Points_new!$W$1:$FJ$76,69,FALSE))</f>
        <v>0.10526315789473684</v>
      </c>
      <c r="T28" s="167">
        <f>IF(HLOOKUP($A28,Points_new!$W$1:$FJ$76,70,FALSE)=0,"N/A",N28/HLOOKUP($A28,Points_new!$W$1:$FJ$76,70,FALSE))</f>
        <v>0.58333333333333337</v>
      </c>
      <c r="U28" s="167">
        <f>IF(HLOOKUP($A28,Points_new!$W$1:$FJ$76,71,FALSE)=0,"N/A",O28/HLOOKUP($A28,Points_new!$W$1:$FJ$76,71,FALSE))</f>
        <v>8.6956521739130432E-2</v>
      </c>
      <c r="V28" s="167">
        <f>IF(HLOOKUP($A28,Points_new!$W$1:$FJ$76,72,FALSE)=0,"N/A",P28/HLOOKUP($A28,Points_new!$W$1:$FJ$76,72,FALSE))</f>
        <v>0.10714285714285714</v>
      </c>
      <c r="W28" s="167">
        <f>IF(HLOOKUP($A28,Points_new!$W$1:$FJ$76,73,FALSE)=0,"N/A",Q28/HLOOKUP($A28,Points_new!$W$1:$FJ$76,73,FALSE))</f>
        <v>0</v>
      </c>
      <c r="X28" s="167">
        <f>IF(HLOOKUP($A28,Points_new!$W$1:$FJ$76,74,FALSE)=0,"N/A",R28/HLOOKUP($A28,Points_new!$W$1:$FJ$76,74,FALSE))</f>
        <v>0</v>
      </c>
    </row>
    <row r="29" spans="1:24" x14ac:dyDescent="0.3">
      <c r="A29" s="227" t="s">
        <v>222</v>
      </c>
      <c r="B29">
        <f>HLOOKUP($A29,Points_new!$W$1:$FJ$66,49,FALSE)</f>
        <v>28</v>
      </c>
      <c r="C29">
        <f>HLOOKUP($A29,Points_new!$W$1:$FJ$66,46,FALSE)</f>
        <v>18</v>
      </c>
      <c r="D29" s="167">
        <f>HLOOKUP($A29,Points_new!$W$1:$FJ$66,48,FALSE)</f>
        <v>0.18947368421052632</v>
      </c>
      <c r="E29" s="167" t="str">
        <f>HLOOKUP($A29,Points_new!$W$1:$GP$57,51,FALSE)</f>
        <v>SOE</v>
      </c>
      <c r="F29" s="167" t="s">
        <v>1000</v>
      </c>
      <c r="G29" s="163">
        <f>HLOOKUP($A29,Points_new!$W$1:$FJ$66,50,FALSE)</f>
        <v>28</v>
      </c>
      <c r="H29" t="str">
        <f t="shared" si="0"/>
        <v>E</v>
      </c>
      <c r="I29">
        <f>VLOOKUP(A29,Ranking_2018!A:G,7,FALSE)</f>
        <v>54</v>
      </c>
      <c r="J29">
        <f t="shared" si="2"/>
        <v>26</v>
      </c>
      <c r="K29" s="167">
        <f>VLOOKUP(A29,Ranking_2018!A:D,4,FALSE)</f>
        <v>5.5E-2</v>
      </c>
      <c r="L29" s="232">
        <f t="shared" si="1"/>
        <v>0.13447368421052633</v>
      </c>
      <c r="M29" s="163">
        <f>HLOOKUP($A29,Points_new!$W$1:$FJ$66,59,FALSE)</f>
        <v>2</v>
      </c>
      <c r="N29" s="163">
        <f>HLOOKUP($A29,Points_new!$W$1:$FJ$66,60,FALSE)</f>
        <v>10</v>
      </c>
      <c r="O29" s="163">
        <f>HLOOKUP($A29,Points_new!$W$1:$FJ$66,61,FALSE)</f>
        <v>0</v>
      </c>
      <c r="P29" s="163">
        <f>HLOOKUP($A29,Points_new!$W$1:$FJ$66,62,FALSE)</f>
        <v>0</v>
      </c>
      <c r="Q29" s="163">
        <f>HLOOKUP($A29,Points_new!$W$1:$FJ$66,63,FALSE)</f>
        <v>6</v>
      </c>
      <c r="R29" s="163">
        <f>HLOOKUP($A29,Points_new!$W$1:$FJ$66,64,FALSE)</f>
        <v>0</v>
      </c>
      <c r="S29" s="167">
        <f>IF(HLOOKUP($A29,Points_new!$W$1:$FJ$76,69,FALSE)=0,"N/A",M29/HLOOKUP($A29,Points_new!$W$1:$FJ$76,69,FALSE))</f>
        <v>0.10526315789473684</v>
      </c>
      <c r="T29" s="167">
        <f>IF(HLOOKUP($A29,Points_new!$W$1:$FJ$76,70,FALSE)=0,"N/A",N29/HLOOKUP($A29,Points_new!$W$1:$FJ$76,70,FALSE))</f>
        <v>0.41666666666666669</v>
      </c>
      <c r="U29" s="167">
        <f>IF(HLOOKUP($A29,Points_new!$W$1:$FJ$76,71,FALSE)=0,"N/A",O29/HLOOKUP($A29,Points_new!$W$1:$FJ$76,71,FALSE))</f>
        <v>0</v>
      </c>
      <c r="V29" s="167">
        <f>IF(HLOOKUP($A29,Points_new!$W$1:$FJ$76,72,FALSE)=0,"N/A",P29/HLOOKUP($A29,Points_new!$W$1:$FJ$76,72,FALSE))</f>
        <v>0</v>
      </c>
      <c r="W29" s="167">
        <f>IF(HLOOKUP($A29,Points_new!$W$1:$FJ$76,73,FALSE)=0,"N/A",Q29/HLOOKUP($A29,Points_new!$W$1:$FJ$76,73,FALSE))</f>
        <v>0.46153846153846156</v>
      </c>
      <c r="X29" s="167">
        <f>IF(HLOOKUP($A29,Points_new!$W$1:$FJ$76,74,FALSE)=0,"N/A",R29/HLOOKUP($A29,Points_new!$W$1:$FJ$76,74,FALSE))</f>
        <v>0</v>
      </c>
    </row>
    <row r="30" spans="1:24" x14ac:dyDescent="0.3">
      <c r="A30" s="227" t="s">
        <v>220</v>
      </c>
      <c r="B30">
        <f>HLOOKUP($A30,Points_new!$W$1:$FJ$66,49,FALSE)</f>
        <v>29</v>
      </c>
      <c r="C30">
        <f>HLOOKUP($A30,Points_new!$W$1:$FJ$66,46,FALSE)</f>
        <v>16</v>
      </c>
      <c r="D30" s="167">
        <f>HLOOKUP($A30,Points_new!$W$1:$FJ$66,48,FALSE)</f>
        <v>0.18604651162790697</v>
      </c>
      <c r="E30" s="167" t="str">
        <f>HLOOKUP($A30,Points_new!$W$1:$GP$57,51,FALSE)</f>
        <v>SOE</v>
      </c>
      <c r="F30" s="167" t="s">
        <v>1000</v>
      </c>
      <c r="G30" s="163">
        <f>HLOOKUP($A30,Points_new!$W$1:$FJ$66,50,FALSE)</f>
        <v>29</v>
      </c>
      <c r="H30" t="str">
        <f t="shared" si="0"/>
        <v>E</v>
      </c>
      <c r="I30">
        <f>VLOOKUP(A30,Ranking_2018!A:G,7,FALSE)</f>
        <v>52</v>
      </c>
      <c r="J30">
        <f t="shared" si="2"/>
        <v>23</v>
      </c>
      <c r="K30" s="167">
        <f>VLOOKUP(A30,Ranking_2018!A:D,4,FALSE)</f>
        <v>7.0000000000000007E-2</v>
      </c>
      <c r="L30" s="232">
        <f t="shared" si="1"/>
        <v>0.11604651162790697</v>
      </c>
      <c r="M30" s="163">
        <f>HLOOKUP($A30,Points_new!$W$1:$FJ$66,59,FALSE)</f>
        <v>2</v>
      </c>
      <c r="N30" s="163">
        <f>HLOOKUP($A30,Points_new!$W$1:$FJ$66,60,FALSE)</f>
        <v>14</v>
      </c>
      <c r="O30" s="163">
        <f>HLOOKUP($A30,Points_new!$W$1:$FJ$66,61,FALSE)</f>
        <v>0</v>
      </c>
      <c r="P30" s="163">
        <f>HLOOKUP($A30,Points_new!$W$1:$FJ$66,62,FALSE)</f>
        <v>0</v>
      </c>
      <c r="Q30" s="163">
        <f>HLOOKUP($A30,Points_new!$W$1:$FJ$66,63,FALSE)</f>
        <v>0</v>
      </c>
      <c r="R30" s="163">
        <f>HLOOKUP($A30,Points_new!$W$1:$FJ$66,64,FALSE)</f>
        <v>0</v>
      </c>
      <c r="S30" s="167">
        <f>IF(HLOOKUP($A30,Points_new!$W$1:$FJ$76,69,FALSE)=0,"N/A",M30/HLOOKUP($A30,Points_new!$W$1:$FJ$76,69,FALSE))</f>
        <v>0.10526315789473684</v>
      </c>
      <c r="T30" s="167">
        <f>IF(HLOOKUP($A30,Points_new!$W$1:$FJ$76,70,FALSE)=0,"N/A",N30/HLOOKUP($A30,Points_new!$W$1:$FJ$76,70,FALSE))</f>
        <v>0.58333333333333337</v>
      </c>
      <c r="U30" s="167">
        <f>IF(HLOOKUP($A30,Points_new!$W$1:$FJ$76,71,FALSE)=0,"N/A",O30/HLOOKUP($A30,Points_new!$W$1:$FJ$76,71,FALSE))</f>
        <v>0</v>
      </c>
      <c r="V30" s="167">
        <f>IF(HLOOKUP($A30,Points_new!$W$1:$FJ$76,72,FALSE)=0,"N/A",P30/HLOOKUP($A30,Points_new!$W$1:$FJ$76,72,FALSE))</f>
        <v>0</v>
      </c>
      <c r="W30" s="167">
        <f>IF(HLOOKUP($A30,Points_new!$W$1:$FJ$76,73,FALSE)=0,"N/A",Q30/HLOOKUP($A30,Points_new!$W$1:$FJ$76,73,FALSE))</f>
        <v>0</v>
      </c>
      <c r="X30" s="167">
        <f>IF(HLOOKUP($A30,Points_new!$W$1:$FJ$76,74,FALSE)=0,"N/A",R30/HLOOKUP($A30,Points_new!$W$1:$FJ$76,74,FALSE))</f>
        <v>0</v>
      </c>
    </row>
    <row r="31" spans="1:24" x14ac:dyDescent="0.3">
      <c r="A31" s="227" t="s">
        <v>234</v>
      </c>
      <c r="B31">
        <f>HLOOKUP($A31,Points_new!$W$1:$FJ$66,49,FALSE)</f>
        <v>30</v>
      </c>
      <c r="C31">
        <f>HLOOKUP($A31,Points_new!$W$1:$FJ$66,46,FALSE)</f>
        <v>15.5</v>
      </c>
      <c r="D31" s="167">
        <f>HLOOKUP($A31,Points_new!$W$1:$FJ$66,48,FALSE)</f>
        <v>0.155</v>
      </c>
      <c r="E31" s="167" t="str">
        <f>HLOOKUP($A31,Points_new!$W$1:$GP$57,51,FALSE)</f>
        <v>SOE</v>
      </c>
      <c r="F31" s="167" t="s">
        <v>1000</v>
      </c>
      <c r="G31" s="163">
        <f>HLOOKUP($A31,Points_new!$W$1:$FJ$66,50,FALSE)</f>
        <v>30</v>
      </c>
      <c r="H31" t="str">
        <f t="shared" si="0"/>
        <v>E</v>
      </c>
      <c r="I31">
        <f>VLOOKUP(A31,Ranking_2018!A:G,7,FALSE)</f>
        <v>21</v>
      </c>
      <c r="J31">
        <f t="shared" si="2"/>
        <v>-9</v>
      </c>
      <c r="K31" s="167">
        <f>VLOOKUP(A31,Ranking_2018!A:D,4,FALSE)</f>
        <v>0.22</v>
      </c>
      <c r="L31" s="232">
        <f t="shared" si="1"/>
        <v>-6.5000000000000002E-2</v>
      </c>
      <c r="M31" s="163">
        <f>HLOOKUP($A31,Points_new!$W$1:$FJ$66,59,FALSE)</f>
        <v>3.5</v>
      </c>
      <c r="N31" s="163">
        <f>HLOOKUP($A31,Points_new!$W$1:$FJ$66,60,FALSE)</f>
        <v>11</v>
      </c>
      <c r="O31" s="163">
        <f>HLOOKUP($A31,Points_new!$W$1:$FJ$66,61,FALSE)</f>
        <v>0</v>
      </c>
      <c r="P31" s="163">
        <f>HLOOKUP($A31,Points_new!$W$1:$FJ$66,62,FALSE)</f>
        <v>1</v>
      </c>
      <c r="Q31" s="163">
        <f>HLOOKUP($A31,Points_new!$W$1:$FJ$66,63,FALSE)</f>
        <v>0</v>
      </c>
      <c r="R31" s="163">
        <f>HLOOKUP($A31,Points_new!$W$1:$FJ$66,64,FALSE)</f>
        <v>0</v>
      </c>
      <c r="S31" s="167">
        <f>IF(HLOOKUP($A31,Points_new!$W$1:$FJ$76,69,FALSE)=0,"N/A",M31/HLOOKUP($A31,Points_new!$W$1:$FJ$76,69,FALSE))</f>
        <v>0.18421052631578946</v>
      </c>
      <c r="T31" s="167">
        <f>IF(HLOOKUP($A31,Points_new!$W$1:$FJ$76,70,FALSE)=0,"N/A",N31/HLOOKUP($A31,Points_new!$W$1:$FJ$76,70,FALSE))</f>
        <v>0.45833333333333331</v>
      </c>
      <c r="U31" s="167">
        <f>IF(HLOOKUP($A31,Points_new!$W$1:$FJ$76,71,FALSE)=0,"N/A",O31/HLOOKUP($A31,Points_new!$W$1:$FJ$76,71,FALSE))</f>
        <v>0</v>
      </c>
      <c r="V31" s="167">
        <f>IF(HLOOKUP($A31,Points_new!$W$1:$FJ$76,72,FALSE)=0,"N/A",P31/HLOOKUP($A31,Points_new!$W$1:$FJ$76,72,FALSE))</f>
        <v>7.1428571428571425E-2</v>
      </c>
      <c r="W31" s="167">
        <f>IF(HLOOKUP($A31,Points_new!$W$1:$FJ$76,73,FALSE)=0,"N/A",Q31/HLOOKUP($A31,Points_new!$W$1:$FJ$76,73,FALSE))</f>
        <v>0</v>
      </c>
      <c r="X31" s="167">
        <f>IF(HLOOKUP($A31,Points_new!$W$1:$FJ$76,74,FALSE)=0,"N/A",R31/HLOOKUP($A31,Points_new!$W$1:$FJ$76,74,FALSE))</f>
        <v>0</v>
      </c>
    </row>
    <row r="32" spans="1:24" x14ac:dyDescent="0.3">
      <c r="A32" s="227" t="s">
        <v>231</v>
      </c>
      <c r="B32">
        <f>HLOOKUP($A32,Points_new!$W$1:$FJ$66,49,FALSE)</f>
        <v>31</v>
      </c>
      <c r="C32">
        <f>HLOOKUP($A32,Points_new!$W$1:$FJ$66,46,FALSE)</f>
        <v>15</v>
      </c>
      <c r="D32" s="167">
        <f>HLOOKUP($A32,Points_new!$W$1:$FJ$66,48,FALSE)</f>
        <v>0.15</v>
      </c>
      <c r="E32" s="167" t="str">
        <f>HLOOKUP($A32,Points_new!$W$1:$GP$57,51,FALSE)</f>
        <v>SOE</v>
      </c>
      <c r="F32" s="167" t="s">
        <v>1000</v>
      </c>
      <c r="G32" s="163">
        <f>HLOOKUP($A32,Points_new!$W$1:$FJ$66,50,FALSE)</f>
        <v>31</v>
      </c>
      <c r="H32" t="str">
        <f t="shared" si="0"/>
        <v>E</v>
      </c>
      <c r="I32">
        <f>VLOOKUP(A32,Ranking_2018!A:G,7,FALSE)</f>
        <v>8</v>
      </c>
      <c r="J32">
        <f t="shared" si="2"/>
        <v>-23</v>
      </c>
      <c r="K32" s="167">
        <f>VLOOKUP(A32,Ranking_2018!A:D,4,FALSE)</f>
        <v>0.36</v>
      </c>
      <c r="L32" s="232">
        <f t="shared" si="1"/>
        <v>-0.21</v>
      </c>
      <c r="M32" s="163">
        <f>HLOOKUP($A32,Points_new!$W$1:$FJ$66,59,FALSE)</f>
        <v>2</v>
      </c>
      <c r="N32" s="163">
        <f>HLOOKUP($A32,Points_new!$W$1:$FJ$66,60,FALSE)</f>
        <v>11</v>
      </c>
      <c r="O32" s="163">
        <f>HLOOKUP($A32,Points_new!$W$1:$FJ$66,61,FALSE)</f>
        <v>1</v>
      </c>
      <c r="P32" s="163">
        <f>HLOOKUP($A32,Points_new!$W$1:$FJ$66,62,FALSE)</f>
        <v>1</v>
      </c>
      <c r="Q32" s="163">
        <f>HLOOKUP($A32,Points_new!$W$1:$FJ$66,63,FALSE)</f>
        <v>0</v>
      </c>
      <c r="R32" s="163">
        <f>HLOOKUP($A32,Points_new!$W$1:$FJ$66,64,FALSE)</f>
        <v>0</v>
      </c>
      <c r="S32" s="167">
        <f>IF(HLOOKUP($A32,Points_new!$W$1:$FJ$76,69,FALSE)=0,"N/A",M32/HLOOKUP($A32,Points_new!$W$1:$FJ$76,69,FALSE))</f>
        <v>0.10526315789473684</v>
      </c>
      <c r="T32" s="167">
        <f>IF(HLOOKUP($A32,Points_new!$W$1:$FJ$76,70,FALSE)=0,"N/A",N32/HLOOKUP($A32,Points_new!$W$1:$FJ$76,70,FALSE))</f>
        <v>0.45833333333333331</v>
      </c>
      <c r="U32" s="167">
        <f>IF(HLOOKUP($A32,Points_new!$W$1:$FJ$76,71,FALSE)=0,"N/A",O32/HLOOKUP($A32,Points_new!$W$1:$FJ$76,71,FALSE))</f>
        <v>4.3478260869565216E-2</v>
      </c>
      <c r="V32" s="167">
        <f>IF(HLOOKUP($A32,Points_new!$W$1:$FJ$76,72,FALSE)=0,"N/A",P32/HLOOKUP($A32,Points_new!$W$1:$FJ$76,72,FALSE))</f>
        <v>7.1428571428571425E-2</v>
      </c>
      <c r="W32" s="167">
        <f>IF(HLOOKUP($A32,Points_new!$W$1:$FJ$76,73,FALSE)=0,"N/A",Q32/HLOOKUP($A32,Points_new!$W$1:$FJ$76,73,FALSE))</f>
        <v>0</v>
      </c>
      <c r="X32" s="167">
        <f>IF(HLOOKUP($A32,Points_new!$W$1:$FJ$76,74,FALSE)=0,"N/A",R32/HLOOKUP($A32,Points_new!$W$1:$FJ$76,74,FALSE))</f>
        <v>0</v>
      </c>
    </row>
    <row r="33" spans="1:24" x14ac:dyDescent="0.3">
      <c r="A33" s="227" t="s">
        <v>240</v>
      </c>
      <c r="B33">
        <f>HLOOKUP($A33,Points_new!$W$1:$FJ$66,49,FALSE)</f>
        <v>31</v>
      </c>
      <c r="C33">
        <f>HLOOKUP($A33,Points_new!$W$1:$FJ$66,46,FALSE)</f>
        <v>15</v>
      </c>
      <c r="D33" s="167">
        <f>HLOOKUP($A33,Points_new!$W$1:$FJ$66,48,FALSE)</f>
        <v>0.15</v>
      </c>
      <c r="E33" s="167" t="str">
        <f>HLOOKUP($A33,Points_new!$W$1:$GP$57,51,FALSE)</f>
        <v>SOE</v>
      </c>
      <c r="F33" s="167" t="s">
        <v>1000</v>
      </c>
      <c r="G33" s="163">
        <f>HLOOKUP($A33,Points_new!$W$1:$FJ$66,50,FALSE)</f>
        <v>31</v>
      </c>
      <c r="H33" t="str">
        <f t="shared" si="0"/>
        <v>E</v>
      </c>
      <c r="I33">
        <f>VLOOKUP(A33,Ranking_2018!A:G,7,FALSE)</f>
        <v>54</v>
      </c>
      <c r="J33">
        <f t="shared" si="2"/>
        <v>23</v>
      </c>
      <c r="K33" s="167">
        <f>VLOOKUP(A33,Ranking_2018!A:D,4,FALSE)</f>
        <v>5.5E-2</v>
      </c>
      <c r="L33" s="232">
        <f t="shared" si="1"/>
        <v>9.5000000000000001E-2</v>
      </c>
      <c r="M33" s="163">
        <f>HLOOKUP($A33,Points_new!$W$1:$FJ$66,59,FALSE)</f>
        <v>4</v>
      </c>
      <c r="N33" s="163">
        <f>HLOOKUP($A33,Points_new!$W$1:$FJ$66,60,FALSE)</f>
        <v>8</v>
      </c>
      <c r="O33" s="163">
        <f>HLOOKUP($A33,Points_new!$W$1:$FJ$66,61,FALSE)</f>
        <v>2</v>
      </c>
      <c r="P33" s="163">
        <f>HLOOKUP($A33,Points_new!$W$1:$FJ$66,62,FALSE)</f>
        <v>1</v>
      </c>
      <c r="Q33" s="163">
        <f>HLOOKUP($A33,Points_new!$W$1:$FJ$66,63,FALSE)</f>
        <v>0</v>
      </c>
      <c r="R33" s="163">
        <f>HLOOKUP($A33,Points_new!$W$1:$FJ$66,64,FALSE)</f>
        <v>0</v>
      </c>
      <c r="S33" s="167">
        <f>IF(HLOOKUP($A33,Points_new!$W$1:$FJ$76,69,FALSE)=0,"N/A",M33/HLOOKUP($A33,Points_new!$W$1:$FJ$76,69,FALSE))</f>
        <v>0.21052631578947367</v>
      </c>
      <c r="T33" s="167">
        <f>IF(HLOOKUP($A33,Points_new!$W$1:$FJ$76,70,FALSE)=0,"N/A",N33/HLOOKUP($A33,Points_new!$W$1:$FJ$76,70,FALSE))</f>
        <v>0.33333333333333331</v>
      </c>
      <c r="U33" s="167">
        <f>IF(HLOOKUP($A33,Points_new!$W$1:$FJ$76,71,FALSE)=0,"N/A",O33/HLOOKUP($A33,Points_new!$W$1:$FJ$76,71,FALSE))</f>
        <v>8.6956521739130432E-2</v>
      </c>
      <c r="V33" s="167">
        <f>IF(HLOOKUP($A33,Points_new!$W$1:$FJ$76,72,FALSE)=0,"N/A",P33/HLOOKUP($A33,Points_new!$W$1:$FJ$76,72,FALSE))</f>
        <v>7.1428571428571425E-2</v>
      </c>
      <c r="W33" s="167">
        <f>IF(HLOOKUP($A33,Points_new!$W$1:$FJ$76,73,FALSE)=0,"N/A",Q33/HLOOKUP($A33,Points_new!$W$1:$FJ$76,73,FALSE))</f>
        <v>0</v>
      </c>
      <c r="X33" s="167">
        <f>IF(HLOOKUP($A33,Points_new!$W$1:$FJ$76,74,FALSE)=0,"N/A",R33/HLOOKUP($A33,Points_new!$W$1:$FJ$76,74,FALSE))</f>
        <v>0</v>
      </c>
    </row>
    <row r="34" spans="1:24" x14ac:dyDescent="0.3">
      <c r="A34" s="227" t="s">
        <v>195</v>
      </c>
      <c r="B34">
        <f>HLOOKUP($A34,Points_new!$W$1:$FJ$66,49,FALSE)</f>
        <v>33</v>
      </c>
      <c r="C34">
        <f>HLOOKUP($A34,Points_new!$W$1:$FJ$66,46,FALSE)</f>
        <v>14</v>
      </c>
      <c r="D34" s="167">
        <f>HLOOKUP($A34,Points_new!$W$1:$FJ$66,48,FALSE)</f>
        <v>0.14000000000000001</v>
      </c>
      <c r="E34" s="167" t="str">
        <f>HLOOKUP($A34,Points_new!$W$1:$GP$57,51,FALSE)</f>
        <v>SOE</v>
      </c>
      <c r="F34" s="167" t="s">
        <v>1000</v>
      </c>
      <c r="G34" s="163">
        <f>HLOOKUP($A34,Points_new!$W$1:$FJ$66,50,FALSE)</f>
        <v>33</v>
      </c>
      <c r="H34" t="str">
        <f t="shared" ref="H34:H68" si="3">IF(D34&gt;=80%,"A+",IF(D34&gt;=75%,"A",IF(D34&gt;=70%,"A-",IF(D34&gt;=65%,"B+",IF(D34&gt;=60%,"B",IF(D34&gt;=55%,"B-",IF(D34&gt;=50%,"C+",IF(D34&gt;=45%,"C",IF(D34&gt;=40%,"C-",IF(D34&gt;=35%,"D+",IF(D34&gt;=30%,"D",IF(D34&gt;=25%,"D-",IF(D34&gt;=20%,"E+",IF(D34&gt;=15%,"E",IF(D34&gt;=10%,"E-",IF(D34&lt;9.9%,"F"))))))))))))))))</f>
        <v>E-</v>
      </c>
      <c r="I34">
        <f>VLOOKUP(A34,Ranking_2018!A:G,7,FALSE)</f>
        <v>26</v>
      </c>
      <c r="J34">
        <f t="shared" si="2"/>
        <v>-7</v>
      </c>
      <c r="K34" s="167">
        <f>VLOOKUP(A34,Ranking_2018!A:D,4,FALSE)</f>
        <v>0.19500000000000001</v>
      </c>
      <c r="L34" s="232">
        <f t="shared" si="1"/>
        <v>-5.4999999999999993E-2</v>
      </c>
      <c r="M34" s="163">
        <f>HLOOKUP($A34,Points_new!$W$1:$FJ$66,59,FALSE)</f>
        <v>2</v>
      </c>
      <c r="N34" s="163">
        <f>HLOOKUP($A34,Points_new!$W$1:$FJ$66,60,FALSE)</f>
        <v>10</v>
      </c>
      <c r="O34" s="163">
        <f>HLOOKUP($A34,Points_new!$W$1:$FJ$66,61,FALSE)</f>
        <v>2</v>
      </c>
      <c r="P34" s="163">
        <f>HLOOKUP($A34,Points_new!$W$1:$FJ$66,62,FALSE)</f>
        <v>0</v>
      </c>
      <c r="Q34" s="163">
        <f>HLOOKUP($A34,Points_new!$W$1:$FJ$66,63,FALSE)</f>
        <v>0</v>
      </c>
      <c r="R34" s="163">
        <f>HLOOKUP($A34,Points_new!$W$1:$FJ$66,64,FALSE)</f>
        <v>0</v>
      </c>
      <c r="S34" s="167">
        <f>IF(HLOOKUP($A34,Points_new!$W$1:$FJ$76,69,FALSE)=0,"N/A",M34/HLOOKUP($A34,Points_new!$W$1:$FJ$76,69,FALSE))</f>
        <v>0.10526315789473684</v>
      </c>
      <c r="T34" s="167">
        <f>IF(HLOOKUP($A34,Points_new!$W$1:$FJ$76,70,FALSE)=0,"N/A",N34/HLOOKUP($A34,Points_new!$W$1:$FJ$76,70,FALSE))</f>
        <v>0.41666666666666669</v>
      </c>
      <c r="U34" s="167">
        <f>IF(HLOOKUP($A34,Points_new!$W$1:$FJ$76,71,FALSE)=0,"N/A",O34/HLOOKUP($A34,Points_new!$W$1:$FJ$76,71,FALSE))</f>
        <v>8.6956521739130432E-2</v>
      </c>
      <c r="V34" s="167">
        <f>IF(HLOOKUP($A34,Points_new!$W$1:$FJ$76,72,FALSE)=0,"N/A",P34/HLOOKUP($A34,Points_new!$W$1:$FJ$76,72,FALSE))</f>
        <v>0</v>
      </c>
      <c r="W34" s="167">
        <f>IF(HLOOKUP($A34,Points_new!$W$1:$FJ$76,73,FALSE)=0,"N/A",Q34/HLOOKUP($A34,Points_new!$W$1:$FJ$76,73,FALSE))</f>
        <v>0</v>
      </c>
      <c r="X34" s="167">
        <f>IF(HLOOKUP($A34,Points_new!$W$1:$FJ$76,74,FALSE)=0,"N/A",R34/HLOOKUP($A34,Points_new!$W$1:$FJ$76,74,FALSE))</f>
        <v>0</v>
      </c>
    </row>
    <row r="35" spans="1:24" x14ac:dyDescent="0.3">
      <c r="A35" s="227" t="s">
        <v>540</v>
      </c>
      <c r="B35">
        <f>HLOOKUP($A35,Points_new!$W$1:$FJ$66,49,FALSE)</f>
        <v>33</v>
      </c>
      <c r="C35">
        <f>HLOOKUP($A35,Points_new!$W$1:$FJ$66,46,FALSE)</f>
        <v>14</v>
      </c>
      <c r="D35" s="167">
        <f>HLOOKUP($A35,Points_new!$W$1:$FJ$66,48,FALSE)</f>
        <v>0.14000000000000001</v>
      </c>
      <c r="E35" s="167" t="str">
        <f>HLOOKUP($A35,Points_new!$W$1:$GP$57,51,FALSE)</f>
        <v>SOE</v>
      </c>
      <c r="F35" s="167" t="s">
        <v>1000</v>
      </c>
      <c r="G35" s="163">
        <f>HLOOKUP($A35,Points_new!$W$1:$FJ$66,50,FALSE)</f>
        <v>33</v>
      </c>
      <c r="H35" t="str">
        <f t="shared" si="3"/>
        <v>E-</v>
      </c>
      <c r="I35" t="e">
        <f>VLOOKUP(A35,Ranking_2018!A:G,7,FALSE)</f>
        <v>#N/A</v>
      </c>
      <c r="J35" t="e">
        <f t="shared" si="2"/>
        <v>#N/A</v>
      </c>
      <c r="K35" s="167" t="e">
        <f>VLOOKUP(A35,Ranking_2018!A:D,4,FALSE)</f>
        <v>#N/A</v>
      </c>
      <c r="L35" s="232" t="e">
        <f t="shared" si="1"/>
        <v>#N/A</v>
      </c>
      <c r="M35" s="163">
        <f>HLOOKUP($A35,Points_new!$W$1:$FJ$66,59,FALSE)</f>
        <v>2</v>
      </c>
      <c r="N35" s="163">
        <f>HLOOKUP($A35,Points_new!$W$1:$FJ$66,60,FALSE)</f>
        <v>10</v>
      </c>
      <c r="O35" s="163">
        <f>HLOOKUP($A35,Points_new!$W$1:$FJ$66,61,FALSE)</f>
        <v>0</v>
      </c>
      <c r="P35" s="163">
        <f>HLOOKUP($A35,Points_new!$W$1:$FJ$66,62,FALSE)</f>
        <v>0</v>
      </c>
      <c r="Q35" s="163">
        <f>HLOOKUP($A35,Points_new!$W$1:$FJ$66,63,FALSE)</f>
        <v>2</v>
      </c>
      <c r="R35" s="163">
        <f>HLOOKUP($A35,Points_new!$W$1:$FJ$66,64,FALSE)</f>
        <v>0</v>
      </c>
      <c r="S35" s="167">
        <f>IF(HLOOKUP($A35,Points_new!$W$1:$FJ$76,69,FALSE)=0,"N/A",M35/HLOOKUP($A35,Points_new!$W$1:$FJ$76,69,FALSE))</f>
        <v>0.10526315789473684</v>
      </c>
      <c r="T35" s="167">
        <f>IF(HLOOKUP($A35,Points_new!$W$1:$FJ$76,70,FALSE)=0,"N/A",N35/HLOOKUP($A35,Points_new!$W$1:$FJ$76,70,FALSE))</f>
        <v>0.41666666666666669</v>
      </c>
      <c r="U35" s="167">
        <f>IF(HLOOKUP($A35,Points_new!$W$1:$FJ$76,71,FALSE)=0,"N/A",O35/HLOOKUP($A35,Points_new!$W$1:$FJ$76,71,FALSE))</f>
        <v>0</v>
      </c>
      <c r="V35" s="167">
        <f>IF(HLOOKUP($A35,Points_new!$W$1:$FJ$76,72,FALSE)=0,"N/A",P35/HLOOKUP($A35,Points_new!$W$1:$FJ$76,72,FALSE))</f>
        <v>0</v>
      </c>
      <c r="W35" s="167">
        <f>IF(HLOOKUP($A35,Points_new!$W$1:$FJ$76,73,FALSE)=0,"N/A",Q35/HLOOKUP($A35,Points_new!$W$1:$FJ$76,73,FALSE))</f>
        <v>0.15384615384615385</v>
      </c>
      <c r="X35" s="167">
        <f>IF(HLOOKUP($A35,Points_new!$W$1:$FJ$76,74,FALSE)=0,"N/A",R35/HLOOKUP($A35,Points_new!$W$1:$FJ$76,74,FALSE))</f>
        <v>0</v>
      </c>
    </row>
    <row r="36" spans="1:24" x14ac:dyDescent="0.3">
      <c r="A36" s="227" t="s">
        <v>208</v>
      </c>
      <c r="B36">
        <f>HLOOKUP($A36,Points_new!$W$1:$FJ$66,49,FALSE)</f>
        <v>33</v>
      </c>
      <c r="C36">
        <f>HLOOKUP($A36,Points_new!$W$1:$FJ$66,46,FALSE)</f>
        <v>14</v>
      </c>
      <c r="D36" s="167">
        <f>HLOOKUP($A36,Points_new!$W$1:$FJ$66,48,FALSE)</f>
        <v>0.14000000000000001</v>
      </c>
      <c r="E36" s="167" t="str">
        <f>HLOOKUP($A36,Points_new!$W$1:$GP$57,51,FALSE)</f>
        <v>SOE</v>
      </c>
      <c r="F36" s="167" t="s">
        <v>1000</v>
      </c>
      <c r="G36" s="163">
        <f>HLOOKUP($A36,Points_new!$W$1:$FJ$66,50,FALSE)</f>
        <v>33</v>
      </c>
      <c r="H36" t="str">
        <f t="shared" si="3"/>
        <v>E-</v>
      </c>
      <c r="I36">
        <f>VLOOKUP(A36,Ranking_2018!A:G,7,FALSE)</f>
        <v>42</v>
      </c>
      <c r="J36">
        <f t="shared" si="2"/>
        <v>9</v>
      </c>
      <c r="K36" s="167">
        <f>VLOOKUP(A36,Ranking_2018!A:D,4,FALSE)</f>
        <v>9.5000000000000001E-2</v>
      </c>
      <c r="L36" s="232">
        <f t="shared" si="1"/>
        <v>4.5000000000000012E-2</v>
      </c>
      <c r="M36" s="163">
        <f>HLOOKUP($A36,Points_new!$W$1:$FJ$66,59,FALSE)</f>
        <v>2</v>
      </c>
      <c r="N36" s="163">
        <f>HLOOKUP($A36,Points_new!$W$1:$FJ$66,60,FALSE)</f>
        <v>11</v>
      </c>
      <c r="O36" s="163">
        <f>HLOOKUP($A36,Points_new!$W$1:$FJ$66,61,FALSE)</f>
        <v>0</v>
      </c>
      <c r="P36" s="163">
        <f>HLOOKUP($A36,Points_new!$W$1:$FJ$66,62,FALSE)</f>
        <v>1</v>
      </c>
      <c r="Q36" s="163">
        <f>HLOOKUP($A36,Points_new!$W$1:$FJ$66,63,FALSE)</f>
        <v>0</v>
      </c>
      <c r="R36" s="163">
        <f>HLOOKUP($A36,Points_new!$W$1:$FJ$66,64,FALSE)</f>
        <v>0</v>
      </c>
      <c r="S36" s="167">
        <f>IF(HLOOKUP($A36,Points_new!$W$1:$FJ$76,69,FALSE)=0,"N/A",M36/HLOOKUP($A36,Points_new!$W$1:$FJ$76,69,FALSE))</f>
        <v>0.10526315789473684</v>
      </c>
      <c r="T36" s="167">
        <f>IF(HLOOKUP($A36,Points_new!$W$1:$FJ$76,70,FALSE)=0,"N/A",N36/HLOOKUP($A36,Points_new!$W$1:$FJ$76,70,FALSE))</f>
        <v>0.45833333333333331</v>
      </c>
      <c r="U36" s="167">
        <f>IF(HLOOKUP($A36,Points_new!$W$1:$FJ$76,71,FALSE)=0,"N/A",O36/HLOOKUP($A36,Points_new!$W$1:$FJ$76,71,FALSE))</f>
        <v>0</v>
      </c>
      <c r="V36" s="167">
        <f>IF(HLOOKUP($A36,Points_new!$W$1:$FJ$76,72,FALSE)=0,"N/A",P36/HLOOKUP($A36,Points_new!$W$1:$FJ$76,72,FALSE))</f>
        <v>7.1428571428571425E-2</v>
      </c>
      <c r="W36" s="167">
        <f>IF(HLOOKUP($A36,Points_new!$W$1:$FJ$76,73,FALSE)=0,"N/A",Q36/HLOOKUP($A36,Points_new!$W$1:$FJ$76,73,FALSE))</f>
        <v>0</v>
      </c>
      <c r="X36" s="167">
        <f>IF(HLOOKUP($A36,Points_new!$W$1:$FJ$76,74,FALSE)=0,"N/A",R36/HLOOKUP($A36,Points_new!$W$1:$FJ$76,74,FALSE))</f>
        <v>0</v>
      </c>
    </row>
    <row r="37" spans="1:24" x14ac:dyDescent="0.3">
      <c r="A37" s="227" t="s">
        <v>562</v>
      </c>
      <c r="B37">
        <f>HLOOKUP($A37,Points_new!$W$1:$FJ$66,49,FALSE)</f>
        <v>33</v>
      </c>
      <c r="C37">
        <f>HLOOKUP($A37,Points_new!$W$1:$FJ$66,46,FALSE)</f>
        <v>14</v>
      </c>
      <c r="D37" s="167">
        <f>HLOOKUP($A37,Points_new!$W$1:$FJ$66,48,FALSE)</f>
        <v>0.14000000000000001</v>
      </c>
      <c r="E37" s="167" t="str">
        <f>HLOOKUP($A37,Points_new!$W$1:$GP$57,51,FALSE)</f>
        <v>MOE</v>
      </c>
      <c r="F37" s="167" t="s">
        <v>1000</v>
      </c>
      <c r="G37" s="163">
        <f>HLOOKUP($A37,Points_new!$W$1:$FJ$66,50,FALSE)</f>
        <v>33</v>
      </c>
      <c r="H37" t="str">
        <f t="shared" si="3"/>
        <v>E-</v>
      </c>
      <c r="I37" t="e">
        <f>VLOOKUP(A37,Ranking_2018!A:G,7,FALSE)</f>
        <v>#N/A</v>
      </c>
      <c r="J37" t="e">
        <f t="shared" si="2"/>
        <v>#N/A</v>
      </c>
      <c r="K37" s="167" t="e">
        <f>VLOOKUP(A37,Ranking_2018!A:D,4,FALSE)</f>
        <v>#N/A</v>
      </c>
      <c r="L37" s="232" t="e">
        <f t="shared" si="1"/>
        <v>#N/A</v>
      </c>
      <c r="M37" s="163">
        <f>HLOOKUP($A37,Points_new!$W$1:$FJ$66,59,FALSE)</f>
        <v>0</v>
      </c>
      <c r="N37" s="163">
        <f>HLOOKUP($A37,Points_new!$W$1:$FJ$66,60,FALSE)</f>
        <v>6</v>
      </c>
      <c r="O37" s="163">
        <f>HLOOKUP($A37,Points_new!$W$1:$FJ$66,61,FALSE)</f>
        <v>8</v>
      </c>
      <c r="P37" s="163">
        <f>HLOOKUP($A37,Points_new!$W$1:$FJ$66,62,FALSE)</f>
        <v>0</v>
      </c>
      <c r="Q37" s="163">
        <f>HLOOKUP($A37,Points_new!$W$1:$FJ$66,63,FALSE)</f>
        <v>0</v>
      </c>
      <c r="R37" s="163">
        <f>HLOOKUP($A37,Points_new!$W$1:$FJ$66,64,FALSE)</f>
        <v>0</v>
      </c>
      <c r="S37" s="167">
        <f>IF(HLOOKUP($A37,Points_new!$W$1:$FJ$76,69,FALSE)=0,"N/A",M37/HLOOKUP($A37,Points_new!$W$1:$FJ$76,69,FALSE))</f>
        <v>0</v>
      </c>
      <c r="T37" s="167">
        <f>IF(HLOOKUP($A37,Points_new!$W$1:$FJ$76,70,FALSE)=0,"N/A",N37/HLOOKUP($A37,Points_new!$W$1:$FJ$76,70,FALSE))</f>
        <v>0.25</v>
      </c>
      <c r="U37" s="167">
        <f>IF(HLOOKUP($A37,Points_new!$W$1:$FJ$76,71,FALSE)=0,"N/A",O37/HLOOKUP($A37,Points_new!$W$1:$FJ$76,71,FALSE))</f>
        <v>0.34782608695652173</v>
      </c>
      <c r="V37" s="167">
        <f>IF(HLOOKUP($A37,Points_new!$W$1:$FJ$76,72,FALSE)=0,"N/A",P37/HLOOKUP($A37,Points_new!$W$1:$FJ$76,72,FALSE))</f>
        <v>0</v>
      </c>
      <c r="W37" s="167">
        <f>IF(HLOOKUP($A37,Points_new!$W$1:$FJ$76,73,FALSE)=0,"N/A",Q37/HLOOKUP($A37,Points_new!$W$1:$FJ$76,73,FALSE))</f>
        <v>0</v>
      </c>
      <c r="X37" s="167">
        <f>IF(HLOOKUP($A37,Points_new!$W$1:$FJ$76,74,FALSE)=0,"N/A",R37/HLOOKUP($A37,Points_new!$W$1:$FJ$76,74,FALSE))</f>
        <v>0</v>
      </c>
    </row>
    <row r="38" spans="1:24" x14ac:dyDescent="0.3">
      <c r="A38" s="227" t="s">
        <v>205</v>
      </c>
      <c r="B38">
        <f>HLOOKUP($A38,Points_new!$W$1:$FJ$66,49,FALSE)</f>
        <v>37</v>
      </c>
      <c r="C38">
        <f>HLOOKUP($A38,Points_new!$W$1:$FJ$66,46,FALSE)</f>
        <v>13.5</v>
      </c>
      <c r="D38" s="167">
        <f>HLOOKUP($A38,Points_new!$W$1:$FJ$66,48,FALSE)</f>
        <v>0.13500000000000001</v>
      </c>
      <c r="E38" s="167" t="str">
        <f>HLOOKUP($A38,Points_new!$W$1:$GP$57,51,FALSE)</f>
        <v>SOE</v>
      </c>
      <c r="F38" s="167" t="s">
        <v>1000</v>
      </c>
      <c r="G38" s="163">
        <f>HLOOKUP($A38,Points_new!$W$1:$FJ$66,50,FALSE)</f>
        <v>37</v>
      </c>
      <c r="H38" t="str">
        <f t="shared" si="3"/>
        <v>E-</v>
      </c>
      <c r="I38">
        <f>VLOOKUP(A38,Ranking_2018!A:G,7,FALSE)</f>
        <v>58</v>
      </c>
      <c r="J38">
        <f t="shared" si="2"/>
        <v>21</v>
      </c>
      <c r="K38" s="167">
        <f>VLOOKUP(A38,Ranking_2018!A:D,4,FALSE)</f>
        <v>0.05</v>
      </c>
      <c r="L38" s="232">
        <f t="shared" si="1"/>
        <v>8.5000000000000006E-2</v>
      </c>
      <c r="M38" s="163">
        <f>HLOOKUP($A38,Points_new!$W$1:$FJ$66,59,FALSE)</f>
        <v>3.5</v>
      </c>
      <c r="N38" s="163">
        <f>HLOOKUP($A38,Points_new!$W$1:$FJ$66,60,FALSE)</f>
        <v>4</v>
      </c>
      <c r="O38" s="163">
        <f>HLOOKUP($A38,Points_new!$W$1:$FJ$66,61,FALSE)</f>
        <v>3</v>
      </c>
      <c r="P38" s="163">
        <f>HLOOKUP($A38,Points_new!$W$1:$FJ$66,62,FALSE)</f>
        <v>1</v>
      </c>
      <c r="Q38" s="163">
        <f>HLOOKUP($A38,Points_new!$W$1:$FJ$66,63,FALSE)</f>
        <v>2</v>
      </c>
      <c r="R38" s="163">
        <f>HLOOKUP($A38,Points_new!$W$1:$FJ$66,64,FALSE)</f>
        <v>0</v>
      </c>
      <c r="S38" s="167">
        <f>IF(HLOOKUP($A38,Points_new!$W$1:$FJ$76,69,FALSE)=0,"N/A",M38/HLOOKUP($A38,Points_new!$W$1:$FJ$76,69,FALSE))</f>
        <v>0.18421052631578946</v>
      </c>
      <c r="T38" s="167">
        <f>IF(HLOOKUP($A38,Points_new!$W$1:$FJ$76,70,FALSE)=0,"N/A",N38/HLOOKUP($A38,Points_new!$W$1:$FJ$76,70,FALSE))</f>
        <v>0.16666666666666666</v>
      </c>
      <c r="U38" s="167">
        <f>IF(HLOOKUP($A38,Points_new!$W$1:$FJ$76,71,FALSE)=0,"N/A",O38/HLOOKUP($A38,Points_new!$W$1:$FJ$76,71,FALSE))</f>
        <v>0.13043478260869565</v>
      </c>
      <c r="V38" s="167">
        <f>IF(HLOOKUP($A38,Points_new!$W$1:$FJ$76,72,FALSE)=0,"N/A",P38/HLOOKUP($A38,Points_new!$W$1:$FJ$76,72,FALSE))</f>
        <v>7.1428571428571425E-2</v>
      </c>
      <c r="W38" s="167">
        <f>IF(HLOOKUP($A38,Points_new!$W$1:$FJ$76,73,FALSE)=0,"N/A",Q38/HLOOKUP($A38,Points_new!$W$1:$FJ$76,73,FALSE))</f>
        <v>0.15384615384615385</v>
      </c>
      <c r="X38" s="167">
        <f>IF(HLOOKUP($A38,Points_new!$W$1:$FJ$76,74,FALSE)=0,"N/A",R38/HLOOKUP($A38,Points_new!$W$1:$FJ$76,74,FALSE))</f>
        <v>0</v>
      </c>
    </row>
    <row r="39" spans="1:24" x14ac:dyDescent="0.3">
      <c r="A39" s="227" t="s">
        <v>207</v>
      </c>
      <c r="B39">
        <f>HLOOKUP($A39,Points_new!$W$1:$FJ$66,49,FALSE)</f>
        <v>38</v>
      </c>
      <c r="C39">
        <f>HLOOKUP($A39,Points_new!$W$1:$FJ$66,46,FALSE)</f>
        <v>13</v>
      </c>
      <c r="D39" s="167">
        <f>HLOOKUP($A39,Points_new!$W$1:$FJ$66,48,FALSE)</f>
        <v>0.13</v>
      </c>
      <c r="E39" s="167" t="str">
        <f>HLOOKUP($A39,Points_new!$W$1:$GP$57,51,FALSE)</f>
        <v>SOE</v>
      </c>
      <c r="F39" s="167" t="s">
        <v>1000</v>
      </c>
      <c r="G39" s="163">
        <f>HLOOKUP($A39,Points_new!$W$1:$FJ$66,50,FALSE)</f>
        <v>38</v>
      </c>
      <c r="H39" t="str">
        <f t="shared" si="3"/>
        <v>E-</v>
      </c>
      <c r="I39">
        <f>VLOOKUP(A39,Ranking_2018!A:G,7,FALSE)</f>
        <v>14</v>
      </c>
      <c r="J39">
        <f t="shared" si="2"/>
        <v>-24</v>
      </c>
      <c r="K39" s="167">
        <f>VLOOKUP(A39,Ranking_2018!A:D,4,FALSE)</f>
        <v>0.28999999999999998</v>
      </c>
      <c r="L39" s="232">
        <f t="shared" si="1"/>
        <v>-0.15999999999999998</v>
      </c>
      <c r="M39" s="163">
        <f>HLOOKUP($A39,Points_new!$W$1:$FJ$66,59,FALSE)</f>
        <v>2</v>
      </c>
      <c r="N39" s="163">
        <f>HLOOKUP($A39,Points_new!$W$1:$FJ$66,60,FALSE)</f>
        <v>10</v>
      </c>
      <c r="O39" s="163">
        <f>HLOOKUP($A39,Points_new!$W$1:$FJ$66,61,FALSE)</f>
        <v>0</v>
      </c>
      <c r="P39" s="163">
        <f>HLOOKUP($A39,Points_new!$W$1:$FJ$66,62,FALSE)</f>
        <v>1</v>
      </c>
      <c r="Q39" s="163">
        <f>HLOOKUP($A39,Points_new!$W$1:$FJ$66,63,FALSE)</f>
        <v>0</v>
      </c>
      <c r="R39" s="163">
        <f>HLOOKUP($A39,Points_new!$W$1:$FJ$66,64,FALSE)</f>
        <v>0</v>
      </c>
      <c r="S39" s="167">
        <f>IF(HLOOKUP($A39,Points_new!$W$1:$FJ$76,69,FALSE)=0,"N/A",M39/HLOOKUP($A39,Points_new!$W$1:$FJ$76,69,FALSE))</f>
        <v>0.10526315789473684</v>
      </c>
      <c r="T39" s="167">
        <f>IF(HLOOKUP($A39,Points_new!$W$1:$FJ$76,70,FALSE)=0,"N/A",N39/HLOOKUP($A39,Points_new!$W$1:$FJ$76,70,FALSE))</f>
        <v>0.41666666666666669</v>
      </c>
      <c r="U39" s="167">
        <f>IF(HLOOKUP($A39,Points_new!$W$1:$FJ$76,71,FALSE)=0,"N/A",O39/HLOOKUP($A39,Points_new!$W$1:$FJ$76,71,FALSE))</f>
        <v>0</v>
      </c>
      <c r="V39" s="167">
        <f>IF(HLOOKUP($A39,Points_new!$W$1:$FJ$76,72,FALSE)=0,"N/A",P39/HLOOKUP($A39,Points_new!$W$1:$FJ$76,72,FALSE))</f>
        <v>7.1428571428571425E-2</v>
      </c>
      <c r="W39" s="167">
        <f>IF(HLOOKUP($A39,Points_new!$W$1:$FJ$76,73,FALSE)=0,"N/A",Q39/HLOOKUP($A39,Points_new!$W$1:$FJ$76,73,FALSE))</f>
        <v>0</v>
      </c>
      <c r="X39" s="167">
        <f>IF(HLOOKUP($A39,Points_new!$W$1:$FJ$76,74,FALSE)=0,"N/A",R39/HLOOKUP($A39,Points_new!$W$1:$FJ$76,74,FALSE))</f>
        <v>0</v>
      </c>
    </row>
    <row r="40" spans="1:24" x14ac:dyDescent="0.3">
      <c r="A40" s="227" t="s">
        <v>558</v>
      </c>
      <c r="B40">
        <f>HLOOKUP($A40,Points_new!$W$1:$FJ$66,49,FALSE)</f>
        <v>38</v>
      </c>
      <c r="C40">
        <f>HLOOKUP($A40,Points_new!$W$1:$FJ$66,46,FALSE)</f>
        <v>13</v>
      </c>
      <c r="D40" s="167">
        <f>HLOOKUP($A40,Points_new!$W$1:$FJ$66,48,FALSE)</f>
        <v>0.13</v>
      </c>
      <c r="E40" s="167" t="str">
        <f>HLOOKUP($A40,Points_new!$W$1:$GP$57,51,FALSE)</f>
        <v>MOE</v>
      </c>
      <c r="F40" s="167" t="s">
        <v>1000</v>
      </c>
      <c r="G40" s="163">
        <f>HLOOKUP($A40,Points_new!$W$1:$FJ$66,50,FALSE)</f>
        <v>38</v>
      </c>
      <c r="H40" t="str">
        <f t="shared" si="3"/>
        <v>E-</v>
      </c>
      <c r="I40" t="e">
        <f>VLOOKUP(A40,Ranking_2018!A:G,7,FALSE)</f>
        <v>#N/A</v>
      </c>
      <c r="J40" t="e">
        <f t="shared" si="2"/>
        <v>#N/A</v>
      </c>
      <c r="K40" s="167" t="e">
        <f>VLOOKUP(A40,Ranking_2018!A:D,4,FALSE)</f>
        <v>#N/A</v>
      </c>
      <c r="L40" s="232" t="e">
        <f t="shared" si="1"/>
        <v>#N/A</v>
      </c>
      <c r="M40" s="163">
        <f>HLOOKUP($A40,Points_new!$W$1:$FJ$66,59,FALSE)</f>
        <v>0</v>
      </c>
      <c r="N40" s="163">
        <f>HLOOKUP($A40,Points_new!$W$1:$FJ$66,60,FALSE)</f>
        <v>5</v>
      </c>
      <c r="O40" s="163">
        <f>HLOOKUP($A40,Points_new!$W$1:$FJ$66,61,FALSE)</f>
        <v>8</v>
      </c>
      <c r="P40" s="163">
        <f>HLOOKUP($A40,Points_new!$W$1:$FJ$66,62,FALSE)</f>
        <v>0</v>
      </c>
      <c r="Q40" s="163">
        <f>HLOOKUP($A40,Points_new!$W$1:$FJ$66,63,FALSE)</f>
        <v>0</v>
      </c>
      <c r="R40" s="163">
        <f>HLOOKUP($A40,Points_new!$W$1:$FJ$66,64,FALSE)</f>
        <v>0</v>
      </c>
      <c r="S40" s="167">
        <f>IF(HLOOKUP($A40,Points_new!$W$1:$FJ$76,69,FALSE)=0,"N/A",M40/HLOOKUP($A40,Points_new!$W$1:$FJ$76,69,FALSE))</f>
        <v>0</v>
      </c>
      <c r="T40" s="167">
        <f>IF(HLOOKUP($A40,Points_new!$W$1:$FJ$76,70,FALSE)=0,"N/A",N40/HLOOKUP($A40,Points_new!$W$1:$FJ$76,70,FALSE))</f>
        <v>0.20833333333333334</v>
      </c>
      <c r="U40" s="167">
        <f>IF(HLOOKUP($A40,Points_new!$W$1:$FJ$76,71,FALSE)=0,"N/A",O40/HLOOKUP($A40,Points_new!$W$1:$FJ$76,71,FALSE))</f>
        <v>0.34782608695652173</v>
      </c>
      <c r="V40" s="167">
        <f>IF(HLOOKUP($A40,Points_new!$W$1:$FJ$76,72,FALSE)=0,"N/A",P40/HLOOKUP($A40,Points_new!$W$1:$FJ$76,72,FALSE))</f>
        <v>0</v>
      </c>
      <c r="W40" s="167">
        <f>IF(HLOOKUP($A40,Points_new!$W$1:$FJ$76,73,FALSE)=0,"N/A",Q40/HLOOKUP($A40,Points_new!$W$1:$FJ$76,73,FALSE))</f>
        <v>0</v>
      </c>
      <c r="X40" s="167">
        <f>IF(HLOOKUP($A40,Points_new!$W$1:$FJ$76,74,FALSE)=0,"N/A",R40/HLOOKUP($A40,Points_new!$W$1:$FJ$76,74,FALSE))</f>
        <v>0</v>
      </c>
    </row>
    <row r="41" spans="1:24" x14ac:dyDescent="0.3">
      <c r="A41" s="227" t="s">
        <v>560</v>
      </c>
      <c r="B41">
        <f>HLOOKUP($A41,Points_new!$W$1:$FJ$66,49,FALSE)</f>
        <v>38</v>
      </c>
      <c r="C41">
        <f>HLOOKUP($A41,Points_new!$W$1:$FJ$66,46,FALSE)</f>
        <v>13</v>
      </c>
      <c r="D41" s="167">
        <f>HLOOKUP($A41,Points_new!$W$1:$FJ$66,48,FALSE)</f>
        <v>0.13</v>
      </c>
      <c r="E41" s="167" t="str">
        <f>HLOOKUP($A41,Points_new!$W$1:$GP$57,51,FALSE)</f>
        <v>MOE</v>
      </c>
      <c r="F41" s="167" t="s">
        <v>1000</v>
      </c>
      <c r="G41" s="163">
        <f>HLOOKUP($A41,Points_new!$W$1:$FJ$66,50,FALSE)</f>
        <v>38</v>
      </c>
      <c r="H41" t="str">
        <f t="shared" si="3"/>
        <v>E-</v>
      </c>
      <c r="I41" t="e">
        <f>VLOOKUP(A41,Ranking_2018!A:G,7,FALSE)</f>
        <v>#N/A</v>
      </c>
      <c r="J41" t="e">
        <f t="shared" si="2"/>
        <v>#N/A</v>
      </c>
      <c r="K41" s="167" t="e">
        <f>VLOOKUP(A41,Ranking_2018!A:D,4,FALSE)</f>
        <v>#N/A</v>
      </c>
      <c r="L41" s="232" t="e">
        <f t="shared" si="1"/>
        <v>#N/A</v>
      </c>
      <c r="M41" s="163">
        <f>HLOOKUP($A41,Points_new!$W$1:$FJ$66,59,FALSE)</f>
        <v>0</v>
      </c>
      <c r="N41" s="163">
        <f>HLOOKUP($A41,Points_new!$W$1:$FJ$66,60,FALSE)</f>
        <v>5</v>
      </c>
      <c r="O41" s="163">
        <f>HLOOKUP($A41,Points_new!$W$1:$FJ$66,61,FALSE)</f>
        <v>8</v>
      </c>
      <c r="P41" s="163">
        <f>HLOOKUP($A41,Points_new!$W$1:$FJ$66,62,FALSE)</f>
        <v>0</v>
      </c>
      <c r="Q41" s="163">
        <f>HLOOKUP($A41,Points_new!$W$1:$FJ$66,63,FALSE)</f>
        <v>0</v>
      </c>
      <c r="R41" s="163">
        <f>HLOOKUP($A41,Points_new!$W$1:$FJ$66,64,FALSE)</f>
        <v>0</v>
      </c>
      <c r="S41" s="167">
        <f>IF(HLOOKUP($A41,Points_new!$W$1:$FJ$76,69,FALSE)=0,"N/A",M41/HLOOKUP($A41,Points_new!$W$1:$FJ$76,69,FALSE))</f>
        <v>0</v>
      </c>
      <c r="T41" s="167">
        <f>IF(HLOOKUP($A41,Points_new!$W$1:$FJ$76,70,FALSE)=0,"N/A",N41/HLOOKUP($A41,Points_new!$W$1:$FJ$76,70,FALSE))</f>
        <v>0.20833333333333334</v>
      </c>
      <c r="U41" s="167">
        <f>IF(HLOOKUP($A41,Points_new!$W$1:$FJ$76,71,FALSE)=0,"N/A",O41/HLOOKUP($A41,Points_new!$W$1:$FJ$76,71,FALSE))</f>
        <v>0.34782608695652173</v>
      </c>
      <c r="V41" s="167">
        <f>IF(HLOOKUP($A41,Points_new!$W$1:$FJ$76,72,FALSE)=0,"N/A",P41/HLOOKUP($A41,Points_new!$W$1:$FJ$76,72,FALSE))</f>
        <v>0</v>
      </c>
      <c r="W41" s="167">
        <f>IF(HLOOKUP($A41,Points_new!$W$1:$FJ$76,73,FALSE)=0,"N/A",Q41/HLOOKUP($A41,Points_new!$W$1:$FJ$76,73,FALSE))</f>
        <v>0</v>
      </c>
      <c r="X41" s="167">
        <f>IF(HLOOKUP($A41,Points_new!$W$1:$FJ$76,74,FALSE)=0,"N/A",R41/HLOOKUP($A41,Points_new!$W$1:$FJ$76,74,FALSE))</f>
        <v>0</v>
      </c>
    </row>
    <row r="42" spans="1:24" x14ac:dyDescent="0.3">
      <c r="A42" s="227" t="s">
        <v>194</v>
      </c>
      <c r="B42">
        <f>HLOOKUP($A42,Points_new!$W$1:$FJ$66,49,FALSE)</f>
        <v>41</v>
      </c>
      <c r="C42">
        <f>HLOOKUP($A42,Points_new!$W$1:$FJ$66,46,FALSE)</f>
        <v>12</v>
      </c>
      <c r="D42" s="167">
        <f>HLOOKUP($A42,Points_new!$W$1:$FJ$66,48,FALSE)</f>
        <v>0.12</v>
      </c>
      <c r="E42" s="167" t="str">
        <f>HLOOKUP($A42,Points_new!$W$1:$GP$57,51,FALSE)</f>
        <v>SOE</v>
      </c>
      <c r="F42" s="167" t="s">
        <v>1000</v>
      </c>
      <c r="G42" s="163">
        <f>HLOOKUP($A42,Points_new!$W$1:$FJ$66,50,FALSE)</f>
        <v>41</v>
      </c>
      <c r="H42" t="str">
        <f t="shared" si="3"/>
        <v>E-</v>
      </c>
      <c r="I42">
        <f>VLOOKUP(A42,Ranking_2018!A:G,7,FALSE)</f>
        <v>43</v>
      </c>
      <c r="J42">
        <f t="shared" si="2"/>
        <v>2</v>
      </c>
      <c r="K42" s="167">
        <f>VLOOKUP(A42,Ranking_2018!A:D,4,FALSE)</f>
        <v>0.09</v>
      </c>
      <c r="L42" s="232">
        <f t="shared" si="1"/>
        <v>0.03</v>
      </c>
      <c r="M42" s="163">
        <f>HLOOKUP($A42,Points_new!$W$1:$FJ$66,59,FALSE)</f>
        <v>2</v>
      </c>
      <c r="N42" s="163">
        <f>HLOOKUP($A42,Points_new!$W$1:$FJ$66,60,FALSE)</f>
        <v>10</v>
      </c>
      <c r="O42" s="163">
        <f>HLOOKUP($A42,Points_new!$W$1:$FJ$66,61,FALSE)</f>
        <v>0</v>
      </c>
      <c r="P42" s="163">
        <f>HLOOKUP($A42,Points_new!$W$1:$FJ$66,62,FALSE)</f>
        <v>0</v>
      </c>
      <c r="Q42" s="163">
        <f>HLOOKUP($A42,Points_new!$W$1:$FJ$66,63,FALSE)</f>
        <v>0</v>
      </c>
      <c r="R42" s="163">
        <f>HLOOKUP($A42,Points_new!$W$1:$FJ$66,64,FALSE)</f>
        <v>0</v>
      </c>
      <c r="S42" s="167">
        <f>IF(HLOOKUP($A42,Points_new!$W$1:$FJ$76,69,FALSE)=0,"N/A",M42/HLOOKUP($A42,Points_new!$W$1:$FJ$76,69,FALSE))</f>
        <v>0.10526315789473684</v>
      </c>
      <c r="T42" s="167">
        <f>IF(HLOOKUP($A42,Points_new!$W$1:$FJ$76,70,FALSE)=0,"N/A",N42/HLOOKUP($A42,Points_new!$W$1:$FJ$76,70,FALSE))</f>
        <v>0.41666666666666669</v>
      </c>
      <c r="U42" s="167">
        <f>IF(HLOOKUP($A42,Points_new!$W$1:$FJ$76,71,FALSE)=0,"N/A",O42/HLOOKUP($A42,Points_new!$W$1:$FJ$76,71,FALSE))</f>
        <v>0</v>
      </c>
      <c r="V42" s="167">
        <f>IF(HLOOKUP($A42,Points_new!$W$1:$FJ$76,72,FALSE)=0,"N/A",P42/HLOOKUP($A42,Points_new!$W$1:$FJ$76,72,FALSE))</f>
        <v>0</v>
      </c>
      <c r="W42" s="167">
        <f>IF(HLOOKUP($A42,Points_new!$W$1:$FJ$76,73,FALSE)=0,"N/A",Q42/HLOOKUP($A42,Points_new!$W$1:$FJ$76,73,FALSE))</f>
        <v>0</v>
      </c>
      <c r="X42" s="167">
        <f>IF(HLOOKUP($A42,Points_new!$W$1:$FJ$76,74,FALSE)=0,"N/A",R42/HLOOKUP($A42,Points_new!$W$1:$FJ$76,74,FALSE))</f>
        <v>0</v>
      </c>
    </row>
    <row r="43" spans="1:24" x14ac:dyDescent="0.3">
      <c r="A43" s="227" t="s">
        <v>532</v>
      </c>
      <c r="B43">
        <f>HLOOKUP($A43,Points_new!$W$1:$FJ$66,49,FALSE)</f>
        <v>41</v>
      </c>
      <c r="C43">
        <f>HLOOKUP($A43,Points_new!$W$1:$FJ$66,46,FALSE)</f>
        <v>12</v>
      </c>
      <c r="D43" s="167">
        <f>HLOOKUP($A43,Points_new!$W$1:$FJ$66,48,FALSE)</f>
        <v>0.12</v>
      </c>
      <c r="E43" s="167" t="str">
        <f>HLOOKUP($A43,Points_new!$W$1:$GP$57,51,FALSE)</f>
        <v>SOE</v>
      </c>
      <c r="F43" s="167" t="s">
        <v>1000</v>
      </c>
      <c r="G43" s="163">
        <f>HLOOKUP($A43,Points_new!$W$1:$FJ$66,50,FALSE)</f>
        <v>41</v>
      </c>
      <c r="H43" t="str">
        <f t="shared" si="3"/>
        <v>E-</v>
      </c>
      <c r="I43" t="e">
        <f>VLOOKUP(A43,Ranking_2018!A:G,7,FALSE)</f>
        <v>#N/A</v>
      </c>
      <c r="J43" t="e">
        <f t="shared" si="2"/>
        <v>#N/A</v>
      </c>
      <c r="K43" s="167" t="e">
        <f>VLOOKUP(A43,Ranking_2018!A:D,4,FALSE)</f>
        <v>#N/A</v>
      </c>
      <c r="L43" s="232" t="e">
        <f t="shared" si="1"/>
        <v>#N/A</v>
      </c>
      <c r="M43" s="163">
        <f>HLOOKUP($A43,Points_new!$W$1:$FJ$66,59,FALSE)</f>
        <v>2</v>
      </c>
      <c r="N43" s="163">
        <f>HLOOKUP($A43,Points_new!$W$1:$FJ$66,60,FALSE)</f>
        <v>5</v>
      </c>
      <c r="O43" s="163">
        <f>HLOOKUP($A43,Points_new!$W$1:$FJ$66,61,FALSE)</f>
        <v>5</v>
      </c>
      <c r="P43" s="163">
        <f>HLOOKUP($A43,Points_new!$W$1:$FJ$66,62,FALSE)</f>
        <v>0</v>
      </c>
      <c r="Q43" s="163">
        <f>HLOOKUP($A43,Points_new!$W$1:$FJ$66,63,FALSE)</f>
        <v>0</v>
      </c>
      <c r="R43" s="163">
        <f>HLOOKUP($A43,Points_new!$W$1:$FJ$66,64,FALSE)</f>
        <v>0</v>
      </c>
      <c r="S43" s="167">
        <f>IF(HLOOKUP($A43,Points_new!$W$1:$FJ$76,69,FALSE)=0,"N/A",M43/HLOOKUP($A43,Points_new!$W$1:$FJ$76,69,FALSE))</f>
        <v>0.10526315789473684</v>
      </c>
      <c r="T43" s="167">
        <f>IF(HLOOKUP($A43,Points_new!$W$1:$FJ$76,70,FALSE)=0,"N/A",N43/HLOOKUP($A43,Points_new!$W$1:$FJ$76,70,FALSE))</f>
        <v>0.20833333333333334</v>
      </c>
      <c r="U43" s="167">
        <f>IF(HLOOKUP($A43,Points_new!$W$1:$FJ$76,71,FALSE)=0,"N/A",O43/HLOOKUP($A43,Points_new!$W$1:$FJ$76,71,FALSE))</f>
        <v>0.21739130434782608</v>
      </c>
      <c r="V43" s="167">
        <f>IF(HLOOKUP($A43,Points_new!$W$1:$FJ$76,72,FALSE)=0,"N/A",P43/HLOOKUP($A43,Points_new!$W$1:$FJ$76,72,FALSE))</f>
        <v>0</v>
      </c>
      <c r="W43" s="167">
        <f>IF(HLOOKUP($A43,Points_new!$W$1:$FJ$76,73,FALSE)=0,"N/A",Q43/HLOOKUP($A43,Points_new!$W$1:$FJ$76,73,FALSE))</f>
        <v>0</v>
      </c>
      <c r="X43" s="167">
        <f>IF(HLOOKUP($A43,Points_new!$W$1:$FJ$76,74,FALSE)=0,"N/A",R43/HLOOKUP($A43,Points_new!$W$1:$FJ$76,74,FALSE))</f>
        <v>0</v>
      </c>
    </row>
    <row r="44" spans="1:24" x14ac:dyDescent="0.3">
      <c r="A44" s="227" t="s">
        <v>224</v>
      </c>
      <c r="B44">
        <f>HLOOKUP($A44,Points_new!$W$1:$FJ$66,49,FALSE)</f>
        <v>41</v>
      </c>
      <c r="C44">
        <f>HLOOKUP($A44,Points_new!$W$1:$FJ$66,46,FALSE)</f>
        <v>12</v>
      </c>
      <c r="D44" s="167">
        <f>HLOOKUP($A44,Points_new!$W$1:$FJ$66,48,FALSE)</f>
        <v>0.12</v>
      </c>
      <c r="E44" s="167" t="str">
        <f>HLOOKUP($A44,Points_new!$W$1:$GP$57,51,FALSE)</f>
        <v>SOE</v>
      </c>
      <c r="F44" s="167" t="s">
        <v>1000</v>
      </c>
      <c r="G44" s="163">
        <f>HLOOKUP($A44,Points_new!$W$1:$FJ$66,50,FALSE)</f>
        <v>41</v>
      </c>
      <c r="H44" t="str">
        <f t="shared" si="3"/>
        <v>E-</v>
      </c>
      <c r="I44">
        <f>VLOOKUP(A44,Ranking_2018!A:G,7,FALSE)</f>
        <v>47</v>
      </c>
      <c r="J44">
        <f t="shared" si="2"/>
        <v>6</v>
      </c>
      <c r="K44" s="167">
        <f>VLOOKUP(A44,Ranking_2018!A:D,4,FALSE)</f>
        <v>0.08</v>
      </c>
      <c r="L44" s="232">
        <f t="shared" si="1"/>
        <v>3.9999999999999994E-2</v>
      </c>
      <c r="M44" s="163">
        <f>HLOOKUP($A44,Points_new!$W$1:$FJ$66,59,FALSE)</f>
        <v>2</v>
      </c>
      <c r="N44" s="163">
        <f>HLOOKUP($A44,Points_new!$W$1:$FJ$66,60,FALSE)</f>
        <v>10</v>
      </c>
      <c r="O44" s="163">
        <f>HLOOKUP($A44,Points_new!$W$1:$FJ$66,61,FALSE)</f>
        <v>0</v>
      </c>
      <c r="P44" s="163">
        <f>HLOOKUP($A44,Points_new!$W$1:$FJ$66,62,FALSE)</f>
        <v>0</v>
      </c>
      <c r="Q44" s="163">
        <f>HLOOKUP($A44,Points_new!$W$1:$FJ$66,63,FALSE)</f>
        <v>0</v>
      </c>
      <c r="R44" s="163">
        <f>HLOOKUP($A44,Points_new!$W$1:$FJ$66,64,FALSE)</f>
        <v>0</v>
      </c>
      <c r="S44" s="167">
        <f>IF(HLOOKUP($A44,Points_new!$W$1:$FJ$76,69,FALSE)=0,"N/A",M44/HLOOKUP($A44,Points_new!$W$1:$FJ$76,69,FALSE))</f>
        <v>0.10526315789473684</v>
      </c>
      <c r="T44" s="167">
        <f>IF(HLOOKUP($A44,Points_new!$W$1:$FJ$76,70,FALSE)=0,"N/A",N44/HLOOKUP($A44,Points_new!$W$1:$FJ$76,70,FALSE))</f>
        <v>0.41666666666666669</v>
      </c>
      <c r="U44" s="167">
        <f>IF(HLOOKUP($A44,Points_new!$W$1:$FJ$76,71,FALSE)=0,"N/A",O44/HLOOKUP($A44,Points_new!$W$1:$FJ$76,71,FALSE))</f>
        <v>0</v>
      </c>
      <c r="V44" s="167">
        <f>IF(HLOOKUP($A44,Points_new!$W$1:$FJ$76,72,FALSE)=0,"N/A",P44/HLOOKUP($A44,Points_new!$W$1:$FJ$76,72,FALSE))</f>
        <v>0</v>
      </c>
      <c r="W44" s="167">
        <f>IF(HLOOKUP($A44,Points_new!$W$1:$FJ$76,73,FALSE)=0,"N/A",Q44/HLOOKUP($A44,Points_new!$W$1:$FJ$76,73,FALSE))</f>
        <v>0</v>
      </c>
      <c r="X44" s="167">
        <f>IF(HLOOKUP($A44,Points_new!$W$1:$FJ$76,74,FALSE)=0,"N/A",R44/HLOOKUP($A44,Points_new!$W$1:$FJ$76,74,FALSE))</f>
        <v>0</v>
      </c>
    </row>
    <row r="45" spans="1:24" x14ac:dyDescent="0.3">
      <c r="A45" s="227" t="s">
        <v>237</v>
      </c>
      <c r="B45">
        <f>HLOOKUP($A45,Points_new!$W$1:$FJ$66,49,FALSE)</f>
        <v>41</v>
      </c>
      <c r="C45">
        <f>HLOOKUP($A45,Points_new!$W$1:$FJ$66,46,FALSE)</f>
        <v>12</v>
      </c>
      <c r="D45" s="167">
        <f>HLOOKUP($A45,Points_new!$W$1:$FJ$66,48,FALSE)</f>
        <v>0.12</v>
      </c>
      <c r="E45" s="167" t="str">
        <f>HLOOKUP($A45,Points_new!$W$1:$GP$57,51,FALSE)</f>
        <v>SOE</v>
      </c>
      <c r="F45" s="167" t="s">
        <v>1000</v>
      </c>
      <c r="G45" s="163">
        <f>HLOOKUP($A45,Points_new!$W$1:$FJ$66,50,FALSE)</f>
        <v>41</v>
      </c>
      <c r="H45" t="str">
        <f t="shared" si="3"/>
        <v>E-</v>
      </c>
      <c r="I45">
        <f>VLOOKUP(A45,Ranking_2018!A:G,7,FALSE)</f>
        <v>43</v>
      </c>
      <c r="J45">
        <f t="shared" si="2"/>
        <v>2</v>
      </c>
      <c r="K45" s="167">
        <f>VLOOKUP(A45,Ranking_2018!A:D,4,FALSE)</f>
        <v>0.09</v>
      </c>
      <c r="L45" s="232">
        <f t="shared" si="1"/>
        <v>0.03</v>
      </c>
      <c r="M45" s="163">
        <f>HLOOKUP($A45,Points_new!$W$1:$FJ$66,59,FALSE)</f>
        <v>0</v>
      </c>
      <c r="N45" s="163">
        <f>HLOOKUP($A45,Points_new!$W$1:$FJ$66,60,FALSE)</f>
        <v>5</v>
      </c>
      <c r="O45" s="163">
        <f>HLOOKUP($A45,Points_new!$W$1:$FJ$66,61,FALSE)</f>
        <v>6</v>
      </c>
      <c r="P45" s="163">
        <f>HLOOKUP($A45,Points_new!$W$1:$FJ$66,62,FALSE)</f>
        <v>1</v>
      </c>
      <c r="Q45" s="163">
        <f>HLOOKUP($A45,Points_new!$W$1:$FJ$66,63,FALSE)</f>
        <v>0</v>
      </c>
      <c r="R45" s="163">
        <f>HLOOKUP($A45,Points_new!$W$1:$FJ$66,64,FALSE)</f>
        <v>0</v>
      </c>
      <c r="S45" s="167">
        <f>IF(HLOOKUP($A45,Points_new!$W$1:$FJ$76,69,FALSE)=0,"N/A",M45/HLOOKUP($A45,Points_new!$W$1:$FJ$76,69,FALSE))</f>
        <v>0</v>
      </c>
      <c r="T45" s="167">
        <f>IF(HLOOKUP($A45,Points_new!$W$1:$FJ$76,70,FALSE)=0,"N/A",N45/HLOOKUP($A45,Points_new!$W$1:$FJ$76,70,FALSE))</f>
        <v>0.20833333333333334</v>
      </c>
      <c r="U45" s="167">
        <f>IF(HLOOKUP($A45,Points_new!$W$1:$FJ$76,71,FALSE)=0,"N/A",O45/HLOOKUP($A45,Points_new!$W$1:$FJ$76,71,FALSE))</f>
        <v>0.2608695652173913</v>
      </c>
      <c r="V45" s="167">
        <f>IF(HLOOKUP($A45,Points_new!$W$1:$FJ$76,72,FALSE)=0,"N/A",P45/HLOOKUP($A45,Points_new!$W$1:$FJ$76,72,FALSE))</f>
        <v>7.1428571428571425E-2</v>
      </c>
      <c r="W45" s="167">
        <f>IF(HLOOKUP($A45,Points_new!$W$1:$FJ$76,73,FALSE)=0,"N/A",Q45/HLOOKUP($A45,Points_new!$W$1:$FJ$76,73,FALSE))</f>
        <v>0</v>
      </c>
      <c r="X45" s="167">
        <f>IF(HLOOKUP($A45,Points_new!$W$1:$FJ$76,74,FALSE)=0,"N/A",R45/HLOOKUP($A45,Points_new!$W$1:$FJ$76,74,FALSE))</f>
        <v>0</v>
      </c>
    </row>
    <row r="46" spans="1:24" x14ac:dyDescent="0.3">
      <c r="A46" s="227" t="s">
        <v>218</v>
      </c>
      <c r="B46">
        <f>HLOOKUP($A46,Points_new!$W$1:$FJ$66,49,FALSE)</f>
        <v>45</v>
      </c>
      <c r="C46">
        <f>HLOOKUP($A46,Points_new!$W$1:$FJ$66,46,FALSE)</f>
        <v>10</v>
      </c>
      <c r="D46" s="167">
        <f>HLOOKUP($A46,Points_new!$W$1:$FJ$66,48,FALSE)</f>
        <v>0.1</v>
      </c>
      <c r="E46" s="167" t="str">
        <f>HLOOKUP($A46,Points_new!$W$1:$GP$57,51,FALSE)</f>
        <v>SOE</v>
      </c>
      <c r="F46" s="167" t="s">
        <v>1000</v>
      </c>
      <c r="G46" s="163">
        <f>HLOOKUP($A46,Points_new!$W$1:$FJ$66,50,FALSE)</f>
        <v>45</v>
      </c>
      <c r="H46" t="str">
        <f t="shared" si="3"/>
        <v>E-</v>
      </c>
      <c r="I46">
        <f>VLOOKUP(A46,Ranking_2018!A:G,7,FALSE)</f>
        <v>43</v>
      </c>
      <c r="J46">
        <f t="shared" si="2"/>
        <v>-2</v>
      </c>
      <c r="K46" s="167">
        <f>VLOOKUP(A46,Ranking_2018!A:D,4,FALSE)</f>
        <v>0.09</v>
      </c>
      <c r="L46" s="232">
        <f t="shared" si="1"/>
        <v>1.0000000000000009E-2</v>
      </c>
      <c r="M46" s="163">
        <f>HLOOKUP($A46,Points_new!$W$1:$FJ$66,59,FALSE)</f>
        <v>0</v>
      </c>
      <c r="N46" s="163">
        <f>HLOOKUP($A46,Points_new!$W$1:$FJ$66,60,FALSE)</f>
        <v>5</v>
      </c>
      <c r="O46" s="163">
        <f>HLOOKUP($A46,Points_new!$W$1:$FJ$66,61,FALSE)</f>
        <v>4</v>
      </c>
      <c r="P46" s="163">
        <f>HLOOKUP($A46,Points_new!$W$1:$FJ$66,62,FALSE)</f>
        <v>1</v>
      </c>
      <c r="Q46" s="163">
        <f>HLOOKUP($A46,Points_new!$W$1:$FJ$66,63,FALSE)</f>
        <v>0</v>
      </c>
      <c r="R46" s="163">
        <f>HLOOKUP($A46,Points_new!$W$1:$FJ$66,64,FALSE)</f>
        <v>0</v>
      </c>
      <c r="S46" s="167">
        <f>IF(HLOOKUP($A46,Points_new!$W$1:$FJ$76,69,FALSE)=0,"N/A",M46/HLOOKUP($A46,Points_new!$W$1:$FJ$76,69,FALSE))</f>
        <v>0</v>
      </c>
      <c r="T46" s="167">
        <f>IF(HLOOKUP($A46,Points_new!$W$1:$FJ$76,70,FALSE)=0,"N/A",N46/HLOOKUP($A46,Points_new!$W$1:$FJ$76,70,FALSE))</f>
        <v>0.20833333333333334</v>
      </c>
      <c r="U46" s="167">
        <f>IF(HLOOKUP($A46,Points_new!$W$1:$FJ$76,71,FALSE)=0,"N/A",O46/HLOOKUP($A46,Points_new!$W$1:$FJ$76,71,FALSE))</f>
        <v>0.17391304347826086</v>
      </c>
      <c r="V46" s="167">
        <f>IF(HLOOKUP($A46,Points_new!$W$1:$FJ$76,72,FALSE)=0,"N/A",P46/HLOOKUP($A46,Points_new!$W$1:$FJ$76,72,FALSE))</f>
        <v>7.1428571428571425E-2</v>
      </c>
      <c r="W46" s="167">
        <f>IF(HLOOKUP($A46,Points_new!$W$1:$FJ$76,73,FALSE)=0,"N/A",Q46/HLOOKUP($A46,Points_new!$W$1:$FJ$76,73,FALSE))</f>
        <v>0</v>
      </c>
      <c r="X46" s="167">
        <f>IF(HLOOKUP($A46,Points_new!$W$1:$FJ$76,74,FALSE)=0,"N/A",R46/HLOOKUP($A46,Points_new!$W$1:$FJ$76,74,FALSE))</f>
        <v>0</v>
      </c>
    </row>
    <row r="47" spans="1:24" x14ac:dyDescent="0.3">
      <c r="A47" s="227" t="s">
        <v>548</v>
      </c>
      <c r="B47">
        <f>HLOOKUP($A47,Points_new!$W$1:$FJ$66,49,FALSE)</f>
        <v>46</v>
      </c>
      <c r="C47">
        <f>HLOOKUP($A47,Points_new!$W$1:$FJ$66,46,FALSE)</f>
        <v>9</v>
      </c>
      <c r="D47" s="167">
        <f>HLOOKUP($A47,Points_new!$W$1:$FJ$66,48,FALSE)</f>
        <v>0.09</v>
      </c>
      <c r="E47" s="167" t="str">
        <f>HLOOKUP($A47,Points_new!$W$1:$GP$57,51,FALSE)</f>
        <v>SOE</v>
      </c>
      <c r="F47" s="167" t="s">
        <v>1000</v>
      </c>
      <c r="G47" s="163">
        <f>HLOOKUP($A47,Points_new!$W$1:$FJ$66,50,FALSE)</f>
        <v>46</v>
      </c>
      <c r="H47" t="str">
        <f t="shared" si="3"/>
        <v>F</v>
      </c>
      <c r="I47" t="e">
        <f>VLOOKUP(A47,Ranking_2018!A:G,7,FALSE)</f>
        <v>#N/A</v>
      </c>
      <c r="J47" t="e">
        <f t="shared" si="2"/>
        <v>#N/A</v>
      </c>
      <c r="K47" s="167" t="e">
        <f>VLOOKUP(A47,Ranking_2018!A:D,4,FALSE)</f>
        <v>#N/A</v>
      </c>
      <c r="L47" s="232" t="e">
        <f t="shared" si="1"/>
        <v>#N/A</v>
      </c>
      <c r="M47" s="163">
        <f>HLOOKUP($A47,Points_new!$W$1:$FJ$66,59,FALSE)</f>
        <v>2</v>
      </c>
      <c r="N47" s="163">
        <f>HLOOKUP($A47,Points_new!$W$1:$FJ$66,60,FALSE)</f>
        <v>7</v>
      </c>
      <c r="O47" s="163">
        <f>HLOOKUP($A47,Points_new!$W$1:$FJ$66,61,FALSE)</f>
        <v>0</v>
      </c>
      <c r="P47" s="163">
        <f>HLOOKUP($A47,Points_new!$W$1:$FJ$66,62,FALSE)</f>
        <v>0</v>
      </c>
      <c r="Q47" s="163">
        <f>HLOOKUP($A47,Points_new!$W$1:$FJ$66,63,FALSE)</f>
        <v>0</v>
      </c>
      <c r="R47" s="163">
        <f>HLOOKUP($A47,Points_new!$W$1:$FJ$66,64,FALSE)</f>
        <v>0</v>
      </c>
      <c r="S47" s="167">
        <f>IF(HLOOKUP($A47,Points_new!$W$1:$FJ$76,69,FALSE)=0,"N/A",M47/HLOOKUP($A47,Points_new!$W$1:$FJ$76,69,FALSE))</f>
        <v>0.10526315789473684</v>
      </c>
      <c r="T47" s="167">
        <f>IF(HLOOKUP($A47,Points_new!$W$1:$FJ$76,70,FALSE)=0,"N/A",N47/HLOOKUP($A47,Points_new!$W$1:$FJ$76,70,FALSE))</f>
        <v>0.29166666666666669</v>
      </c>
      <c r="U47" s="167">
        <f>IF(HLOOKUP($A47,Points_new!$W$1:$FJ$76,71,FALSE)=0,"N/A",O47/HLOOKUP($A47,Points_new!$W$1:$FJ$76,71,FALSE))</f>
        <v>0</v>
      </c>
      <c r="V47" s="167">
        <f>IF(HLOOKUP($A47,Points_new!$W$1:$FJ$76,72,FALSE)=0,"N/A",P47/HLOOKUP($A47,Points_new!$W$1:$FJ$76,72,FALSE))</f>
        <v>0</v>
      </c>
      <c r="W47" s="167">
        <f>IF(HLOOKUP($A47,Points_new!$W$1:$FJ$76,73,FALSE)=0,"N/A",Q47/HLOOKUP($A47,Points_new!$W$1:$FJ$76,73,FALSE))</f>
        <v>0</v>
      </c>
      <c r="X47" s="167">
        <f>IF(HLOOKUP($A47,Points_new!$W$1:$FJ$76,74,FALSE)=0,"N/A",R47/HLOOKUP($A47,Points_new!$W$1:$FJ$76,74,FALSE))</f>
        <v>0</v>
      </c>
    </row>
    <row r="48" spans="1:24" x14ac:dyDescent="0.3">
      <c r="A48" s="227" t="s">
        <v>221</v>
      </c>
      <c r="B48">
        <f>HLOOKUP($A48,Points_new!$W$1:$FJ$66,49,FALSE)</f>
        <v>46</v>
      </c>
      <c r="C48">
        <f>HLOOKUP($A48,Points_new!$W$1:$FJ$66,46,FALSE)</f>
        <v>9</v>
      </c>
      <c r="D48" s="167">
        <f>HLOOKUP($A48,Points_new!$W$1:$FJ$66,48,FALSE)</f>
        <v>0.09</v>
      </c>
      <c r="E48" s="167" t="str">
        <f>HLOOKUP($A48,Points_new!$W$1:$GP$57,51,FALSE)</f>
        <v>SOE</v>
      </c>
      <c r="F48" s="167" t="s">
        <v>1000</v>
      </c>
      <c r="G48" s="163">
        <f>HLOOKUP($A48,Points_new!$W$1:$FJ$66,50,FALSE)</f>
        <v>46</v>
      </c>
      <c r="H48" t="str">
        <f t="shared" si="3"/>
        <v>F</v>
      </c>
      <c r="I48">
        <f>VLOOKUP(A48,Ranking_2018!A:G,7,FALSE)</f>
        <v>35</v>
      </c>
      <c r="J48">
        <f t="shared" si="2"/>
        <v>-11</v>
      </c>
      <c r="K48" s="167">
        <f>VLOOKUP(A48,Ranking_2018!A:D,4,FALSE)</f>
        <v>0.16</v>
      </c>
      <c r="L48" s="232">
        <f t="shared" si="1"/>
        <v>-7.0000000000000007E-2</v>
      </c>
      <c r="M48" s="163">
        <f>HLOOKUP($A48,Points_new!$W$1:$FJ$66,59,FALSE)</f>
        <v>2</v>
      </c>
      <c r="N48" s="163">
        <f>HLOOKUP($A48,Points_new!$W$1:$FJ$66,60,FALSE)</f>
        <v>7</v>
      </c>
      <c r="O48" s="163">
        <f>HLOOKUP($A48,Points_new!$W$1:$FJ$66,61,FALSE)</f>
        <v>0</v>
      </c>
      <c r="P48" s="163">
        <f>HLOOKUP($A48,Points_new!$W$1:$FJ$66,62,FALSE)</f>
        <v>0</v>
      </c>
      <c r="Q48" s="163">
        <f>HLOOKUP($A48,Points_new!$W$1:$FJ$66,63,FALSE)</f>
        <v>0</v>
      </c>
      <c r="R48" s="163">
        <f>HLOOKUP($A48,Points_new!$W$1:$FJ$66,64,FALSE)</f>
        <v>0</v>
      </c>
      <c r="S48" s="167">
        <f>IF(HLOOKUP($A48,Points_new!$W$1:$FJ$76,69,FALSE)=0,"N/A",M48/HLOOKUP($A48,Points_new!$W$1:$FJ$76,69,FALSE))</f>
        <v>0.10526315789473684</v>
      </c>
      <c r="T48" s="167">
        <f>IF(HLOOKUP($A48,Points_new!$W$1:$FJ$76,70,FALSE)=0,"N/A",N48/HLOOKUP($A48,Points_new!$W$1:$FJ$76,70,FALSE))</f>
        <v>0.29166666666666669</v>
      </c>
      <c r="U48" s="167">
        <f>IF(HLOOKUP($A48,Points_new!$W$1:$FJ$76,71,FALSE)=0,"N/A",O48/HLOOKUP($A48,Points_new!$W$1:$FJ$76,71,FALSE))</f>
        <v>0</v>
      </c>
      <c r="V48" s="167">
        <f>IF(HLOOKUP($A48,Points_new!$W$1:$FJ$76,72,FALSE)=0,"N/A",P48/HLOOKUP($A48,Points_new!$W$1:$FJ$76,72,FALSE))</f>
        <v>0</v>
      </c>
      <c r="W48" s="167">
        <f>IF(HLOOKUP($A48,Points_new!$W$1:$FJ$76,73,FALSE)=0,"N/A",Q48/HLOOKUP($A48,Points_new!$W$1:$FJ$76,73,FALSE))</f>
        <v>0</v>
      </c>
      <c r="X48" s="167">
        <f>IF(HLOOKUP($A48,Points_new!$W$1:$FJ$76,74,FALSE)=0,"N/A",R48/HLOOKUP($A48,Points_new!$W$1:$FJ$76,74,FALSE))</f>
        <v>0</v>
      </c>
    </row>
    <row r="49" spans="1:24" x14ac:dyDescent="0.3">
      <c r="A49" s="227" t="s">
        <v>227</v>
      </c>
      <c r="B49">
        <f>HLOOKUP($A49,Points_new!$W$1:$FJ$66,49,FALSE)</f>
        <v>46</v>
      </c>
      <c r="C49">
        <f>HLOOKUP($A49,Points_new!$W$1:$FJ$66,46,FALSE)</f>
        <v>9</v>
      </c>
      <c r="D49" s="167">
        <f>HLOOKUP($A49,Points_new!$W$1:$FJ$66,48,FALSE)</f>
        <v>0.09</v>
      </c>
      <c r="E49" s="167" t="str">
        <f>HLOOKUP($A49,Points_new!$W$1:$GP$57,51,FALSE)</f>
        <v>SOE</v>
      </c>
      <c r="F49" s="167" t="s">
        <v>1000</v>
      </c>
      <c r="G49" s="163">
        <f>HLOOKUP($A49,Points_new!$W$1:$FJ$66,50,FALSE)</f>
        <v>46</v>
      </c>
      <c r="H49" t="str">
        <f t="shared" si="3"/>
        <v>F</v>
      </c>
      <c r="I49">
        <f>VLOOKUP(A49,Ranking_2018!A:G,7,FALSE)</f>
        <v>32</v>
      </c>
      <c r="J49">
        <f t="shared" si="2"/>
        <v>-14</v>
      </c>
      <c r="K49" s="167">
        <f>VLOOKUP(A49,Ranking_2018!A:D,4,FALSE)</f>
        <v>0.17</v>
      </c>
      <c r="L49" s="232">
        <f t="shared" si="1"/>
        <v>-8.0000000000000016E-2</v>
      </c>
      <c r="M49" s="163">
        <f>HLOOKUP($A49,Points_new!$W$1:$FJ$66,59,FALSE)</f>
        <v>2</v>
      </c>
      <c r="N49" s="163">
        <f>HLOOKUP($A49,Points_new!$W$1:$FJ$66,60,FALSE)</f>
        <v>7</v>
      </c>
      <c r="O49" s="163">
        <f>HLOOKUP($A49,Points_new!$W$1:$FJ$66,61,FALSE)</f>
        <v>0</v>
      </c>
      <c r="P49" s="163">
        <f>HLOOKUP($A49,Points_new!$W$1:$FJ$66,62,FALSE)</f>
        <v>0</v>
      </c>
      <c r="Q49" s="163">
        <f>HLOOKUP($A49,Points_new!$W$1:$FJ$66,63,FALSE)</f>
        <v>0</v>
      </c>
      <c r="R49" s="163">
        <f>HLOOKUP($A49,Points_new!$W$1:$FJ$66,64,FALSE)</f>
        <v>0</v>
      </c>
      <c r="S49" s="167">
        <f>IF(HLOOKUP($A49,Points_new!$W$1:$FJ$76,69,FALSE)=0,"N/A",M49/HLOOKUP($A49,Points_new!$W$1:$FJ$76,69,FALSE))</f>
        <v>0.10526315789473684</v>
      </c>
      <c r="T49" s="167">
        <f>IF(HLOOKUP($A49,Points_new!$W$1:$FJ$76,70,FALSE)=0,"N/A",N49/HLOOKUP($A49,Points_new!$W$1:$FJ$76,70,FALSE))</f>
        <v>0.29166666666666669</v>
      </c>
      <c r="U49" s="167">
        <f>IF(HLOOKUP($A49,Points_new!$W$1:$FJ$76,71,FALSE)=0,"N/A",O49/HLOOKUP($A49,Points_new!$W$1:$FJ$76,71,FALSE))</f>
        <v>0</v>
      </c>
      <c r="V49" s="167">
        <f>IF(HLOOKUP($A49,Points_new!$W$1:$FJ$76,72,FALSE)=0,"N/A",P49/HLOOKUP($A49,Points_new!$W$1:$FJ$76,72,FALSE))</f>
        <v>0</v>
      </c>
      <c r="W49" s="167">
        <f>IF(HLOOKUP($A49,Points_new!$W$1:$FJ$76,73,FALSE)=0,"N/A",Q49/HLOOKUP($A49,Points_new!$W$1:$FJ$76,73,FALSE))</f>
        <v>0</v>
      </c>
      <c r="X49" s="167">
        <f>IF(HLOOKUP($A49,Points_new!$W$1:$FJ$76,74,FALSE)=0,"N/A",R49/HLOOKUP($A49,Points_new!$W$1:$FJ$76,74,FALSE))</f>
        <v>0</v>
      </c>
    </row>
    <row r="50" spans="1:24" x14ac:dyDescent="0.3">
      <c r="A50" s="227" t="s">
        <v>232</v>
      </c>
      <c r="B50">
        <f>HLOOKUP($A50,Points_new!$W$1:$FJ$66,49,FALSE)</f>
        <v>49</v>
      </c>
      <c r="C50">
        <f>HLOOKUP($A50,Points_new!$W$1:$FJ$66,46,FALSE)</f>
        <v>8.5</v>
      </c>
      <c r="D50" s="167">
        <f>HLOOKUP($A50,Points_new!$W$1:$FJ$66,48,FALSE)</f>
        <v>8.5000000000000006E-2</v>
      </c>
      <c r="E50" s="167" t="str">
        <f>HLOOKUP($A50,Points_new!$W$1:$GP$57,51,FALSE)</f>
        <v>SOE</v>
      </c>
      <c r="F50" s="167" t="s">
        <v>1000</v>
      </c>
      <c r="G50" s="163">
        <f>HLOOKUP($A50,Points_new!$W$1:$FJ$66,50,FALSE)</f>
        <v>49</v>
      </c>
      <c r="H50" t="str">
        <f t="shared" si="3"/>
        <v>F</v>
      </c>
      <c r="I50">
        <f>VLOOKUP(A50,Ranking_2018!A:G,7,FALSE)</f>
        <v>64</v>
      </c>
      <c r="J50">
        <f t="shared" si="2"/>
        <v>15</v>
      </c>
      <c r="K50" s="167">
        <f>VLOOKUP(A50,Ranking_2018!A:D,4,FALSE)</f>
        <v>0.01</v>
      </c>
      <c r="L50" s="232">
        <f t="shared" si="1"/>
        <v>7.5000000000000011E-2</v>
      </c>
      <c r="M50" s="163">
        <f>HLOOKUP($A50,Points_new!$W$1:$FJ$66,59,FALSE)</f>
        <v>2.5</v>
      </c>
      <c r="N50" s="163">
        <f>HLOOKUP($A50,Points_new!$W$1:$FJ$66,60,FALSE)</f>
        <v>6</v>
      </c>
      <c r="O50" s="163">
        <f>HLOOKUP($A50,Points_new!$W$1:$FJ$66,61,FALSE)</f>
        <v>0</v>
      </c>
      <c r="P50" s="163">
        <f>HLOOKUP($A50,Points_new!$W$1:$FJ$66,62,FALSE)</f>
        <v>0</v>
      </c>
      <c r="Q50" s="163">
        <f>HLOOKUP($A50,Points_new!$W$1:$FJ$66,63,FALSE)</f>
        <v>0</v>
      </c>
      <c r="R50" s="163">
        <f>HLOOKUP($A50,Points_new!$W$1:$FJ$66,64,FALSE)</f>
        <v>0</v>
      </c>
      <c r="S50" s="167">
        <f>IF(HLOOKUP($A50,Points_new!$W$1:$FJ$76,69,FALSE)=0,"N/A",M50/HLOOKUP($A50,Points_new!$W$1:$FJ$76,69,FALSE))</f>
        <v>0.13157894736842105</v>
      </c>
      <c r="T50" s="167">
        <f>IF(HLOOKUP($A50,Points_new!$W$1:$FJ$76,70,FALSE)=0,"N/A",N50/HLOOKUP($A50,Points_new!$W$1:$FJ$76,70,FALSE))</f>
        <v>0.25</v>
      </c>
      <c r="U50" s="167">
        <f>IF(HLOOKUP($A50,Points_new!$W$1:$FJ$76,71,FALSE)=0,"N/A",O50/HLOOKUP($A50,Points_new!$W$1:$FJ$76,71,FALSE))</f>
        <v>0</v>
      </c>
      <c r="V50" s="167">
        <f>IF(HLOOKUP($A50,Points_new!$W$1:$FJ$76,72,FALSE)=0,"N/A",P50/HLOOKUP($A50,Points_new!$W$1:$FJ$76,72,FALSE))</f>
        <v>0</v>
      </c>
      <c r="W50" s="167">
        <f>IF(HLOOKUP($A50,Points_new!$W$1:$FJ$76,73,FALSE)=0,"N/A",Q50/HLOOKUP($A50,Points_new!$W$1:$FJ$76,73,FALSE))</f>
        <v>0</v>
      </c>
      <c r="X50" s="167">
        <f>IF(HLOOKUP($A50,Points_new!$W$1:$FJ$76,74,FALSE)=0,"N/A",R50/HLOOKUP($A50,Points_new!$W$1:$FJ$76,74,FALSE))</f>
        <v>0</v>
      </c>
    </row>
    <row r="51" spans="1:24" x14ac:dyDescent="0.3">
      <c r="A51" s="227" t="s">
        <v>534</v>
      </c>
      <c r="B51">
        <f>HLOOKUP($A51,Points_new!$W$1:$FJ$66,49,FALSE)</f>
        <v>50</v>
      </c>
      <c r="C51">
        <f>HLOOKUP($A51,Points_new!$W$1:$FJ$66,46,FALSE)</f>
        <v>8</v>
      </c>
      <c r="D51" s="167">
        <f>HLOOKUP($A51,Points_new!$W$1:$FJ$66,48,FALSE)</f>
        <v>0.08</v>
      </c>
      <c r="E51" s="167" t="str">
        <f>HLOOKUP($A51,Points_new!$W$1:$GP$57,51,FALSE)</f>
        <v>SOE</v>
      </c>
      <c r="F51" s="167" t="s">
        <v>1000</v>
      </c>
      <c r="G51" s="163">
        <f>HLOOKUP($A51,Points_new!$W$1:$FJ$66,50,FALSE)</f>
        <v>50</v>
      </c>
      <c r="H51" t="str">
        <f t="shared" si="3"/>
        <v>F</v>
      </c>
      <c r="I51" t="e">
        <f>VLOOKUP(A51,Ranking_2018!A:G,7,FALSE)</f>
        <v>#N/A</v>
      </c>
      <c r="J51" t="e">
        <f t="shared" si="2"/>
        <v>#N/A</v>
      </c>
      <c r="K51" s="167" t="e">
        <f>VLOOKUP(A51,Ranking_2018!A:D,4,FALSE)</f>
        <v>#N/A</v>
      </c>
      <c r="L51" s="232" t="e">
        <f t="shared" si="1"/>
        <v>#N/A</v>
      </c>
      <c r="M51" s="163">
        <f>HLOOKUP($A51,Points_new!$W$1:$FJ$66,59,FALSE)</f>
        <v>2</v>
      </c>
      <c r="N51" s="163">
        <f>HLOOKUP($A51,Points_new!$W$1:$FJ$66,60,FALSE)</f>
        <v>6</v>
      </c>
      <c r="O51" s="163">
        <f>HLOOKUP($A51,Points_new!$W$1:$FJ$66,61,FALSE)</f>
        <v>0</v>
      </c>
      <c r="P51" s="163">
        <f>HLOOKUP($A51,Points_new!$W$1:$FJ$66,62,FALSE)</f>
        <v>0</v>
      </c>
      <c r="Q51" s="163">
        <f>HLOOKUP($A51,Points_new!$W$1:$FJ$66,63,FALSE)</f>
        <v>0</v>
      </c>
      <c r="R51" s="163">
        <f>HLOOKUP($A51,Points_new!$W$1:$FJ$66,64,FALSE)</f>
        <v>0</v>
      </c>
      <c r="S51" s="167">
        <f>IF(HLOOKUP($A51,Points_new!$W$1:$FJ$76,69,FALSE)=0,"N/A",M51/HLOOKUP($A51,Points_new!$W$1:$FJ$76,69,FALSE))</f>
        <v>0.10526315789473684</v>
      </c>
      <c r="T51" s="167">
        <f>IF(HLOOKUP($A51,Points_new!$W$1:$FJ$76,70,FALSE)=0,"N/A",N51/HLOOKUP($A51,Points_new!$W$1:$FJ$76,70,FALSE))</f>
        <v>0.25</v>
      </c>
      <c r="U51" s="167">
        <f>IF(HLOOKUP($A51,Points_new!$W$1:$FJ$76,71,FALSE)=0,"N/A",O51/HLOOKUP($A51,Points_new!$W$1:$FJ$76,71,FALSE))</f>
        <v>0</v>
      </c>
      <c r="V51" s="167">
        <f>IF(HLOOKUP($A51,Points_new!$W$1:$FJ$76,72,FALSE)=0,"N/A",P51/HLOOKUP($A51,Points_new!$W$1:$FJ$76,72,FALSE))</f>
        <v>0</v>
      </c>
      <c r="W51" s="167">
        <f>IF(HLOOKUP($A51,Points_new!$W$1:$FJ$76,73,FALSE)=0,"N/A",Q51/HLOOKUP($A51,Points_new!$W$1:$FJ$76,73,FALSE))</f>
        <v>0</v>
      </c>
      <c r="X51" s="167">
        <f>IF(HLOOKUP($A51,Points_new!$W$1:$FJ$76,74,FALSE)=0,"N/A",R51/HLOOKUP($A51,Points_new!$W$1:$FJ$76,74,FALSE))</f>
        <v>0</v>
      </c>
    </row>
    <row r="52" spans="1:24" x14ac:dyDescent="0.3">
      <c r="A52" s="227" t="s">
        <v>538</v>
      </c>
      <c r="B52">
        <f>HLOOKUP($A52,Points_new!$W$1:$FJ$66,49,FALSE)</f>
        <v>50</v>
      </c>
      <c r="C52">
        <f>HLOOKUP($A52,Points_new!$W$1:$FJ$66,46,FALSE)</f>
        <v>8</v>
      </c>
      <c r="D52" s="167">
        <f>HLOOKUP($A52,Points_new!$W$1:$FJ$66,48,FALSE)</f>
        <v>0.08</v>
      </c>
      <c r="E52" s="167" t="str">
        <f>HLOOKUP($A52,Points_new!$W$1:$GP$57,51,FALSE)</f>
        <v>SOE</v>
      </c>
      <c r="F52" s="167" t="s">
        <v>1000</v>
      </c>
      <c r="G52" s="163">
        <f>HLOOKUP($A52,Points_new!$W$1:$FJ$66,50,FALSE)</f>
        <v>50</v>
      </c>
      <c r="H52" t="str">
        <f t="shared" si="3"/>
        <v>F</v>
      </c>
      <c r="I52" t="e">
        <f>VLOOKUP(A52,Ranking_2018!A:G,7,FALSE)</f>
        <v>#N/A</v>
      </c>
      <c r="J52" t="e">
        <f t="shared" si="2"/>
        <v>#N/A</v>
      </c>
      <c r="K52" s="167" t="e">
        <f>VLOOKUP(A52,Ranking_2018!A:D,4,FALSE)</f>
        <v>#N/A</v>
      </c>
      <c r="L52" s="232" t="e">
        <f t="shared" si="1"/>
        <v>#N/A</v>
      </c>
      <c r="M52" s="163">
        <f>HLOOKUP($A52,Points_new!$W$1:$FJ$66,59,FALSE)</f>
        <v>2</v>
      </c>
      <c r="N52" s="163">
        <f>HLOOKUP($A52,Points_new!$W$1:$FJ$66,60,FALSE)</f>
        <v>6</v>
      </c>
      <c r="O52" s="163">
        <f>HLOOKUP($A52,Points_new!$W$1:$FJ$66,61,FALSE)</f>
        <v>0</v>
      </c>
      <c r="P52" s="163">
        <f>HLOOKUP($A52,Points_new!$W$1:$FJ$66,62,FALSE)</f>
        <v>0</v>
      </c>
      <c r="Q52" s="163">
        <f>HLOOKUP($A52,Points_new!$W$1:$FJ$66,63,FALSE)</f>
        <v>0</v>
      </c>
      <c r="R52" s="163">
        <f>HLOOKUP($A52,Points_new!$W$1:$FJ$66,64,FALSE)</f>
        <v>0</v>
      </c>
      <c r="S52" s="167">
        <f>IF(HLOOKUP($A52,Points_new!$W$1:$FJ$76,69,FALSE)=0,"N/A",M52/HLOOKUP($A52,Points_new!$W$1:$FJ$76,69,FALSE))</f>
        <v>0.10526315789473684</v>
      </c>
      <c r="T52" s="167">
        <f>IF(HLOOKUP($A52,Points_new!$W$1:$FJ$76,70,FALSE)=0,"N/A",N52/HLOOKUP($A52,Points_new!$W$1:$FJ$76,70,FALSE))</f>
        <v>0.25</v>
      </c>
      <c r="U52" s="167">
        <f>IF(HLOOKUP($A52,Points_new!$W$1:$FJ$76,71,FALSE)=0,"N/A",O52/HLOOKUP($A52,Points_new!$W$1:$FJ$76,71,FALSE))</f>
        <v>0</v>
      </c>
      <c r="V52" s="167">
        <f>IF(HLOOKUP($A52,Points_new!$W$1:$FJ$76,72,FALSE)=0,"N/A",P52/HLOOKUP($A52,Points_new!$W$1:$FJ$76,72,FALSE))</f>
        <v>0</v>
      </c>
      <c r="W52" s="167">
        <f>IF(HLOOKUP($A52,Points_new!$W$1:$FJ$76,73,FALSE)=0,"N/A",Q52/HLOOKUP($A52,Points_new!$W$1:$FJ$76,73,FALSE))</f>
        <v>0</v>
      </c>
      <c r="X52" s="167">
        <f>IF(HLOOKUP($A52,Points_new!$W$1:$FJ$76,74,FALSE)=0,"N/A",R52/HLOOKUP($A52,Points_new!$W$1:$FJ$76,74,FALSE))</f>
        <v>0</v>
      </c>
    </row>
    <row r="53" spans="1:24" x14ac:dyDescent="0.3">
      <c r="A53" s="227" t="s">
        <v>542</v>
      </c>
      <c r="B53">
        <f>HLOOKUP($A53,Points_new!$W$1:$FJ$66,49,FALSE)</f>
        <v>50</v>
      </c>
      <c r="C53">
        <f>HLOOKUP($A53,Points_new!$W$1:$FJ$66,46,FALSE)</f>
        <v>8</v>
      </c>
      <c r="D53" s="167">
        <f>HLOOKUP($A53,Points_new!$W$1:$FJ$66,48,FALSE)</f>
        <v>0.08</v>
      </c>
      <c r="E53" s="167" t="str">
        <f>HLOOKUP($A53,Points_new!$W$1:$GP$57,51,FALSE)</f>
        <v>SOE</v>
      </c>
      <c r="F53" s="167" t="s">
        <v>1000</v>
      </c>
      <c r="G53" s="163">
        <f>HLOOKUP($A53,Points_new!$W$1:$FJ$66,50,FALSE)</f>
        <v>50</v>
      </c>
      <c r="H53" t="str">
        <f t="shared" si="3"/>
        <v>F</v>
      </c>
      <c r="I53" t="e">
        <f>VLOOKUP(A53,Ranking_2018!A:G,7,FALSE)</f>
        <v>#N/A</v>
      </c>
      <c r="J53" t="e">
        <f t="shared" si="2"/>
        <v>#N/A</v>
      </c>
      <c r="K53" s="167" t="e">
        <f>VLOOKUP(A53,Ranking_2018!A:D,4,FALSE)</f>
        <v>#N/A</v>
      </c>
      <c r="L53" s="232" t="e">
        <f t="shared" si="1"/>
        <v>#N/A</v>
      </c>
      <c r="M53" s="163">
        <f>HLOOKUP($A53,Points_new!$W$1:$FJ$66,59,FALSE)</f>
        <v>2</v>
      </c>
      <c r="N53" s="163">
        <f>HLOOKUP($A53,Points_new!$W$1:$FJ$66,60,FALSE)</f>
        <v>6</v>
      </c>
      <c r="O53" s="163">
        <f>HLOOKUP($A53,Points_new!$W$1:$FJ$66,61,FALSE)</f>
        <v>0</v>
      </c>
      <c r="P53" s="163">
        <f>HLOOKUP($A53,Points_new!$W$1:$FJ$66,62,FALSE)</f>
        <v>0</v>
      </c>
      <c r="Q53" s="163">
        <f>HLOOKUP($A53,Points_new!$W$1:$FJ$66,63,FALSE)</f>
        <v>0</v>
      </c>
      <c r="R53" s="163">
        <f>HLOOKUP($A53,Points_new!$W$1:$FJ$66,64,FALSE)</f>
        <v>0</v>
      </c>
      <c r="S53" s="167">
        <f>IF(HLOOKUP($A53,Points_new!$W$1:$FJ$76,69,FALSE)=0,"N/A",M53/HLOOKUP($A53,Points_new!$W$1:$FJ$76,69,FALSE))</f>
        <v>0.10526315789473684</v>
      </c>
      <c r="T53" s="167">
        <f>IF(HLOOKUP($A53,Points_new!$W$1:$FJ$76,70,FALSE)=0,"N/A",N53/HLOOKUP($A53,Points_new!$W$1:$FJ$76,70,FALSE))</f>
        <v>0.25</v>
      </c>
      <c r="U53" s="167">
        <f>IF(HLOOKUP($A53,Points_new!$W$1:$FJ$76,71,FALSE)=0,"N/A",O53/HLOOKUP($A53,Points_new!$W$1:$FJ$76,71,FALSE))</f>
        <v>0</v>
      </c>
      <c r="V53" s="167">
        <f>IF(HLOOKUP($A53,Points_new!$W$1:$FJ$76,72,FALSE)=0,"N/A",P53/HLOOKUP($A53,Points_new!$W$1:$FJ$76,72,FALSE))</f>
        <v>0</v>
      </c>
      <c r="W53" s="167">
        <f>IF(HLOOKUP($A53,Points_new!$W$1:$FJ$76,73,FALSE)=0,"N/A",Q53/HLOOKUP($A53,Points_new!$W$1:$FJ$76,73,FALSE))</f>
        <v>0</v>
      </c>
      <c r="X53" s="167">
        <f>IF(HLOOKUP($A53,Points_new!$W$1:$FJ$76,74,FALSE)=0,"N/A",R53/HLOOKUP($A53,Points_new!$W$1:$FJ$76,74,FALSE))</f>
        <v>0</v>
      </c>
    </row>
    <row r="54" spans="1:24" x14ac:dyDescent="0.3">
      <c r="A54" s="227" t="s">
        <v>211</v>
      </c>
      <c r="B54">
        <f>HLOOKUP($A54,Points_new!$W$1:$FJ$66,49,FALSE)</f>
        <v>50</v>
      </c>
      <c r="C54">
        <f>HLOOKUP($A54,Points_new!$W$1:$FJ$66,46,FALSE)</f>
        <v>8</v>
      </c>
      <c r="D54" s="167">
        <f>HLOOKUP($A54,Points_new!$W$1:$FJ$66,48,FALSE)</f>
        <v>0.08</v>
      </c>
      <c r="E54" s="167" t="str">
        <f>HLOOKUP($A54,Points_new!$W$1:$GP$57,51,FALSE)</f>
        <v>SOE</v>
      </c>
      <c r="F54" s="167" t="s">
        <v>1000</v>
      </c>
      <c r="G54" s="163">
        <f>HLOOKUP($A54,Points_new!$W$1:$FJ$66,50,FALSE)</f>
        <v>50</v>
      </c>
      <c r="H54" t="str">
        <f t="shared" si="3"/>
        <v>F</v>
      </c>
      <c r="I54">
        <f>VLOOKUP(A54,Ranking_2018!A:G,7,FALSE)</f>
        <v>47</v>
      </c>
      <c r="J54">
        <f t="shared" si="2"/>
        <v>-3</v>
      </c>
      <c r="K54" s="167">
        <f>VLOOKUP(A54,Ranking_2018!A:D,4,FALSE)</f>
        <v>0.08</v>
      </c>
      <c r="L54" s="232">
        <f t="shared" si="1"/>
        <v>0</v>
      </c>
      <c r="M54" s="163">
        <f>HLOOKUP($A54,Points_new!$W$1:$FJ$66,59,FALSE)</f>
        <v>2</v>
      </c>
      <c r="N54" s="163">
        <f>HLOOKUP($A54,Points_new!$W$1:$FJ$66,60,FALSE)</f>
        <v>6</v>
      </c>
      <c r="O54" s="163">
        <f>HLOOKUP($A54,Points_new!$W$1:$FJ$66,61,FALSE)</f>
        <v>0</v>
      </c>
      <c r="P54" s="163">
        <f>HLOOKUP($A54,Points_new!$W$1:$FJ$66,62,FALSE)</f>
        <v>0</v>
      </c>
      <c r="Q54" s="163">
        <f>HLOOKUP($A54,Points_new!$W$1:$FJ$66,63,FALSE)</f>
        <v>0</v>
      </c>
      <c r="R54" s="163">
        <f>HLOOKUP($A54,Points_new!$W$1:$FJ$66,64,FALSE)</f>
        <v>0</v>
      </c>
      <c r="S54" s="167">
        <f>IF(HLOOKUP($A54,Points_new!$W$1:$FJ$76,69,FALSE)=0,"N/A",M54/HLOOKUP($A54,Points_new!$W$1:$FJ$76,69,FALSE))</f>
        <v>0.10526315789473684</v>
      </c>
      <c r="T54" s="167">
        <f>IF(HLOOKUP($A54,Points_new!$W$1:$FJ$76,70,FALSE)=0,"N/A",N54/HLOOKUP($A54,Points_new!$W$1:$FJ$76,70,FALSE))</f>
        <v>0.25</v>
      </c>
      <c r="U54" s="167">
        <f>IF(HLOOKUP($A54,Points_new!$W$1:$FJ$76,71,FALSE)=0,"N/A",O54/HLOOKUP($A54,Points_new!$W$1:$FJ$76,71,FALSE))</f>
        <v>0</v>
      </c>
      <c r="V54" s="167">
        <f>IF(HLOOKUP($A54,Points_new!$W$1:$FJ$76,72,FALSE)=0,"N/A",P54/HLOOKUP($A54,Points_new!$W$1:$FJ$76,72,FALSE))</f>
        <v>0</v>
      </c>
      <c r="W54" s="167">
        <f>IF(HLOOKUP($A54,Points_new!$W$1:$FJ$76,73,FALSE)=0,"N/A",Q54/HLOOKUP($A54,Points_new!$W$1:$FJ$76,73,FALSE))</f>
        <v>0</v>
      </c>
      <c r="X54" s="167">
        <f>IF(HLOOKUP($A54,Points_new!$W$1:$FJ$76,74,FALSE)=0,"N/A",R54/HLOOKUP($A54,Points_new!$W$1:$FJ$76,74,FALSE))</f>
        <v>0</v>
      </c>
    </row>
    <row r="55" spans="1:24" x14ac:dyDescent="0.3">
      <c r="A55" s="227" t="s">
        <v>225</v>
      </c>
      <c r="B55">
        <f>HLOOKUP($A55,Points_new!$W$1:$FJ$66,49,FALSE)</f>
        <v>50</v>
      </c>
      <c r="C55">
        <f>HLOOKUP($A55,Points_new!$W$1:$FJ$66,46,FALSE)</f>
        <v>8</v>
      </c>
      <c r="D55" s="167">
        <f>HLOOKUP($A55,Points_new!$W$1:$FJ$66,48,FALSE)</f>
        <v>0.08</v>
      </c>
      <c r="E55" s="167" t="str">
        <f>HLOOKUP($A55,Points_new!$W$1:$GP$57,51,FALSE)</f>
        <v>SOE</v>
      </c>
      <c r="F55" s="167" t="s">
        <v>1000</v>
      </c>
      <c r="G55" s="163">
        <f>HLOOKUP($A55,Points_new!$W$1:$FJ$66,50,FALSE)</f>
        <v>50</v>
      </c>
      <c r="H55" t="str">
        <f t="shared" si="3"/>
        <v>F</v>
      </c>
      <c r="I55">
        <f>VLOOKUP(A55,Ranking_2018!A:G,7,FALSE)</f>
        <v>58</v>
      </c>
      <c r="J55">
        <f t="shared" si="2"/>
        <v>8</v>
      </c>
      <c r="K55" s="167">
        <f>VLOOKUP(A55,Ranking_2018!A:D,4,FALSE)</f>
        <v>0.05</v>
      </c>
      <c r="L55" s="232">
        <f t="shared" si="1"/>
        <v>0.03</v>
      </c>
      <c r="M55" s="163">
        <f>HLOOKUP($A55,Points_new!$W$1:$FJ$66,59,FALSE)</f>
        <v>2</v>
      </c>
      <c r="N55" s="163">
        <f>HLOOKUP($A55,Points_new!$W$1:$FJ$66,60,FALSE)</f>
        <v>6</v>
      </c>
      <c r="O55" s="163">
        <f>HLOOKUP($A55,Points_new!$W$1:$FJ$66,61,FALSE)</f>
        <v>0</v>
      </c>
      <c r="P55" s="163">
        <f>HLOOKUP($A55,Points_new!$W$1:$FJ$66,62,FALSE)</f>
        <v>0</v>
      </c>
      <c r="Q55" s="163">
        <f>HLOOKUP($A55,Points_new!$W$1:$FJ$66,63,FALSE)</f>
        <v>0</v>
      </c>
      <c r="R55" s="163">
        <f>HLOOKUP($A55,Points_new!$W$1:$FJ$66,64,FALSE)</f>
        <v>0</v>
      </c>
      <c r="S55" s="167">
        <f>IF(HLOOKUP($A55,Points_new!$W$1:$FJ$76,69,FALSE)=0,"N/A",M55/HLOOKUP($A55,Points_new!$W$1:$FJ$76,69,FALSE))</f>
        <v>0.10526315789473684</v>
      </c>
      <c r="T55" s="167">
        <f>IF(HLOOKUP($A55,Points_new!$W$1:$FJ$76,70,FALSE)=0,"N/A",N55/HLOOKUP($A55,Points_new!$W$1:$FJ$76,70,FALSE))</f>
        <v>0.25</v>
      </c>
      <c r="U55" s="167">
        <f>IF(HLOOKUP($A55,Points_new!$W$1:$FJ$76,71,FALSE)=0,"N/A",O55/HLOOKUP($A55,Points_new!$W$1:$FJ$76,71,FALSE))</f>
        <v>0</v>
      </c>
      <c r="V55" s="167">
        <f>IF(HLOOKUP($A55,Points_new!$W$1:$FJ$76,72,FALSE)=0,"N/A",P55/HLOOKUP($A55,Points_new!$W$1:$FJ$76,72,FALSE))</f>
        <v>0</v>
      </c>
      <c r="W55" s="167">
        <f>IF(HLOOKUP($A55,Points_new!$W$1:$FJ$76,73,FALSE)=0,"N/A",Q55/HLOOKUP($A55,Points_new!$W$1:$FJ$76,73,FALSE))</f>
        <v>0</v>
      </c>
      <c r="X55" s="167">
        <f>IF(HLOOKUP($A55,Points_new!$W$1:$FJ$76,74,FALSE)=0,"N/A",R55/HLOOKUP($A55,Points_new!$W$1:$FJ$76,74,FALSE))</f>
        <v>0</v>
      </c>
    </row>
    <row r="56" spans="1:24" x14ac:dyDescent="0.3">
      <c r="A56" s="227" t="s">
        <v>228</v>
      </c>
      <c r="B56">
        <f>HLOOKUP($A56,Points_new!$W$1:$FJ$66,49,FALSE)</f>
        <v>50</v>
      </c>
      <c r="C56">
        <f>HLOOKUP($A56,Points_new!$W$1:$FJ$66,46,FALSE)</f>
        <v>8</v>
      </c>
      <c r="D56" s="167">
        <f>HLOOKUP($A56,Points_new!$W$1:$FJ$66,48,FALSE)</f>
        <v>0.08</v>
      </c>
      <c r="E56" s="167" t="str">
        <f>HLOOKUP($A56,Points_new!$W$1:$GP$57,51,FALSE)</f>
        <v>SOE</v>
      </c>
      <c r="F56" s="167" t="s">
        <v>1000</v>
      </c>
      <c r="G56" s="163">
        <f>HLOOKUP($A56,Points_new!$W$1:$FJ$66,50,FALSE)</f>
        <v>50</v>
      </c>
      <c r="H56" t="str">
        <f t="shared" si="3"/>
        <v>F</v>
      </c>
      <c r="I56">
        <f>VLOOKUP(A56,Ranking_2018!A:G,7,FALSE)</f>
        <v>66</v>
      </c>
      <c r="J56">
        <f t="shared" si="2"/>
        <v>16</v>
      </c>
      <c r="K56" s="167">
        <f>VLOOKUP(A56,Ranking_2018!A:D,4,FALSE)</f>
        <v>0</v>
      </c>
      <c r="L56" s="232">
        <f t="shared" si="1"/>
        <v>0.08</v>
      </c>
      <c r="M56" s="163">
        <f>HLOOKUP($A56,Points_new!$W$1:$FJ$66,59,FALSE)</f>
        <v>2</v>
      </c>
      <c r="N56" s="163">
        <f>HLOOKUP($A56,Points_new!$W$1:$FJ$66,60,FALSE)</f>
        <v>6</v>
      </c>
      <c r="O56" s="163">
        <f>HLOOKUP($A56,Points_new!$W$1:$FJ$66,61,FALSE)</f>
        <v>0</v>
      </c>
      <c r="P56" s="163">
        <f>HLOOKUP($A56,Points_new!$W$1:$FJ$66,62,FALSE)</f>
        <v>0</v>
      </c>
      <c r="Q56" s="163">
        <f>HLOOKUP($A56,Points_new!$W$1:$FJ$66,63,FALSE)</f>
        <v>0</v>
      </c>
      <c r="R56" s="163">
        <f>HLOOKUP($A56,Points_new!$W$1:$FJ$66,64,FALSE)</f>
        <v>0</v>
      </c>
      <c r="S56" s="167">
        <f>IF(HLOOKUP($A56,Points_new!$W$1:$FJ$76,69,FALSE)=0,"N/A",M56/HLOOKUP($A56,Points_new!$W$1:$FJ$76,69,FALSE))</f>
        <v>0.10526315789473684</v>
      </c>
      <c r="T56" s="167">
        <f>IF(HLOOKUP($A56,Points_new!$W$1:$FJ$76,70,FALSE)=0,"N/A",N56/HLOOKUP($A56,Points_new!$W$1:$FJ$76,70,FALSE))</f>
        <v>0.25</v>
      </c>
      <c r="U56" s="167">
        <f>IF(HLOOKUP($A56,Points_new!$W$1:$FJ$76,71,FALSE)=0,"N/A",O56/HLOOKUP($A56,Points_new!$W$1:$FJ$76,71,FALSE))</f>
        <v>0</v>
      </c>
      <c r="V56" s="167">
        <f>IF(HLOOKUP($A56,Points_new!$W$1:$FJ$76,72,FALSE)=0,"N/A",P56/HLOOKUP($A56,Points_new!$W$1:$FJ$76,72,FALSE))</f>
        <v>0</v>
      </c>
      <c r="W56" s="167">
        <f>IF(HLOOKUP($A56,Points_new!$W$1:$FJ$76,73,FALSE)=0,"N/A",Q56/HLOOKUP($A56,Points_new!$W$1:$FJ$76,73,FALSE))</f>
        <v>0</v>
      </c>
      <c r="X56" s="167">
        <f>IF(HLOOKUP($A56,Points_new!$W$1:$FJ$76,74,FALSE)=0,"N/A",R56/HLOOKUP($A56,Points_new!$W$1:$FJ$76,74,FALSE))</f>
        <v>0</v>
      </c>
    </row>
    <row r="57" spans="1:24" x14ac:dyDescent="0.3">
      <c r="A57" s="227" t="s">
        <v>550</v>
      </c>
      <c r="B57">
        <f>HLOOKUP($A57,Points_new!$W$1:$FJ$66,49,FALSE)</f>
        <v>56</v>
      </c>
      <c r="C57">
        <f>HLOOKUP($A57,Points_new!$W$1:$FJ$66,46,FALSE)</f>
        <v>7.5</v>
      </c>
      <c r="D57" s="167">
        <f>HLOOKUP($A57,Points_new!$W$1:$FJ$66,48,FALSE)</f>
        <v>7.4999999999999997E-2</v>
      </c>
      <c r="E57" s="167" t="str">
        <f>HLOOKUP($A57,Points_new!$W$1:$GP$57,51,FALSE)</f>
        <v>SOE</v>
      </c>
      <c r="F57" s="167" t="s">
        <v>1000</v>
      </c>
      <c r="G57" s="163">
        <f>HLOOKUP($A57,Points_new!$W$1:$FJ$66,50,FALSE)</f>
        <v>56</v>
      </c>
      <c r="H57" t="str">
        <f t="shared" si="3"/>
        <v>F</v>
      </c>
      <c r="I57" t="e">
        <f>VLOOKUP(A57,Ranking_2018!A:G,7,FALSE)</f>
        <v>#N/A</v>
      </c>
      <c r="J57" t="e">
        <f t="shared" si="2"/>
        <v>#N/A</v>
      </c>
      <c r="K57" s="167" t="e">
        <f>VLOOKUP(A57,Ranking_2018!A:D,4,FALSE)</f>
        <v>#N/A</v>
      </c>
      <c r="L57" s="232" t="e">
        <f t="shared" si="1"/>
        <v>#N/A</v>
      </c>
      <c r="M57" s="163">
        <f>HLOOKUP($A57,Points_new!$W$1:$FJ$66,59,FALSE)</f>
        <v>0.5</v>
      </c>
      <c r="N57" s="163">
        <f>HLOOKUP($A57,Points_new!$W$1:$FJ$66,60,FALSE)</f>
        <v>6</v>
      </c>
      <c r="O57" s="163">
        <f>HLOOKUP($A57,Points_new!$W$1:$FJ$66,61,FALSE)</f>
        <v>0</v>
      </c>
      <c r="P57" s="163">
        <f>HLOOKUP($A57,Points_new!$W$1:$FJ$66,62,FALSE)</f>
        <v>1</v>
      </c>
      <c r="Q57" s="163">
        <f>HLOOKUP($A57,Points_new!$W$1:$FJ$66,63,FALSE)</f>
        <v>0</v>
      </c>
      <c r="R57" s="163">
        <f>HLOOKUP($A57,Points_new!$W$1:$FJ$66,64,FALSE)</f>
        <v>0</v>
      </c>
      <c r="S57" s="167">
        <f>IF(HLOOKUP($A57,Points_new!$W$1:$FJ$76,69,FALSE)=0,"N/A",M57/HLOOKUP($A57,Points_new!$W$1:$FJ$76,69,FALSE))</f>
        <v>2.6315789473684209E-2</v>
      </c>
      <c r="T57" s="167">
        <f>IF(HLOOKUP($A57,Points_new!$W$1:$FJ$76,70,FALSE)=0,"N/A",N57/HLOOKUP($A57,Points_new!$W$1:$FJ$76,70,FALSE))</f>
        <v>0.25</v>
      </c>
      <c r="U57" s="167">
        <f>IF(HLOOKUP($A57,Points_new!$W$1:$FJ$76,71,FALSE)=0,"N/A",O57/HLOOKUP($A57,Points_new!$W$1:$FJ$76,71,FALSE))</f>
        <v>0</v>
      </c>
      <c r="V57" s="167">
        <f>IF(HLOOKUP($A57,Points_new!$W$1:$FJ$76,72,FALSE)=0,"N/A",P57/HLOOKUP($A57,Points_new!$W$1:$FJ$76,72,FALSE))</f>
        <v>7.1428571428571425E-2</v>
      </c>
      <c r="W57" s="167">
        <f>IF(HLOOKUP($A57,Points_new!$W$1:$FJ$76,73,FALSE)=0,"N/A",Q57/HLOOKUP($A57,Points_new!$W$1:$FJ$76,73,FALSE))</f>
        <v>0</v>
      </c>
      <c r="X57" s="167">
        <f>IF(HLOOKUP($A57,Points_new!$W$1:$FJ$76,74,FALSE)=0,"N/A",R57/HLOOKUP($A57,Points_new!$W$1:$FJ$76,74,FALSE))</f>
        <v>0</v>
      </c>
    </row>
    <row r="58" spans="1:24" x14ac:dyDescent="0.3">
      <c r="A58" s="227" t="s">
        <v>217</v>
      </c>
      <c r="B58">
        <f>HLOOKUP($A58,Points_new!$W$1:$FJ$66,49,FALSE)</f>
        <v>57</v>
      </c>
      <c r="C58">
        <f>HLOOKUP($A58,Points_new!$W$1:$FJ$66,46,FALSE)</f>
        <v>7</v>
      </c>
      <c r="D58" s="167">
        <f>HLOOKUP($A58,Points_new!$W$1:$FJ$66,48,FALSE)</f>
        <v>7.0000000000000007E-2</v>
      </c>
      <c r="E58" s="167" t="str">
        <f>HLOOKUP($A58,Points_new!$W$1:$GP$57,51,FALSE)</f>
        <v>SOE</v>
      </c>
      <c r="F58" s="167" t="s">
        <v>1000</v>
      </c>
      <c r="G58" s="163">
        <f>HLOOKUP($A58,Points_new!$W$1:$FJ$66,50,FALSE)</f>
        <v>57</v>
      </c>
      <c r="H58" t="str">
        <f t="shared" si="3"/>
        <v>F</v>
      </c>
      <c r="I58">
        <f>VLOOKUP(A58,Ranking_2018!A:G,7,FALSE)</f>
        <v>54</v>
      </c>
      <c r="J58">
        <f t="shared" si="2"/>
        <v>-3</v>
      </c>
      <c r="K58" s="167">
        <f>VLOOKUP(A58,Ranking_2018!A:D,4,FALSE)</f>
        <v>5.5E-2</v>
      </c>
      <c r="L58" s="232">
        <f t="shared" si="1"/>
        <v>1.5000000000000006E-2</v>
      </c>
      <c r="M58" s="163">
        <f>HLOOKUP($A58,Points_new!$W$1:$FJ$66,59,FALSE)</f>
        <v>0</v>
      </c>
      <c r="N58" s="163">
        <f>HLOOKUP($A58,Points_new!$W$1:$FJ$66,60,FALSE)</f>
        <v>5</v>
      </c>
      <c r="O58" s="163">
        <f>HLOOKUP($A58,Points_new!$W$1:$FJ$66,61,FALSE)</f>
        <v>0</v>
      </c>
      <c r="P58" s="163">
        <f>HLOOKUP($A58,Points_new!$W$1:$FJ$66,62,FALSE)</f>
        <v>2</v>
      </c>
      <c r="Q58" s="163">
        <f>HLOOKUP($A58,Points_new!$W$1:$FJ$66,63,FALSE)</f>
        <v>0</v>
      </c>
      <c r="R58" s="163">
        <f>HLOOKUP($A58,Points_new!$W$1:$FJ$66,64,FALSE)</f>
        <v>0</v>
      </c>
      <c r="S58" s="167">
        <f>IF(HLOOKUP($A58,Points_new!$W$1:$FJ$76,69,FALSE)=0,"N/A",M58/HLOOKUP($A58,Points_new!$W$1:$FJ$76,69,FALSE))</f>
        <v>0</v>
      </c>
      <c r="T58" s="167">
        <f>IF(HLOOKUP($A58,Points_new!$W$1:$FJ$76,70,FALSE)=0,"N/A",N58/HLOOKUP($A58,Points_new!$W$1:$FJ$76,70,FALSE))</f>
        <v>0.20833333333333334</v>
      </c>
      <c r="U58" s="167">
        <f>IF(HLOOKUP($A58,Points_new!$W$1:$FJ$76,71,FALSE)=0,"N/A",O58/HLOOKUP($A58,Points_new!$W$1:$FJ$76,71,FALSE))</f>
        <v>0</v>
      </c>
      <c r="V58" s="167">
        <f>IF(HLOOKUP($A58,Points_new!$W$1:$FJ$76,72,FALSE)=0,"N/A",P58/HLOOKUP($A58,Points_new!$W$1:$FJ$76,72,FALSE))</f>
        <v>0.14285714285714285</v>
      </c>
      <c r="W58" s="167">
        <f>IF(HLOOKUP($A58,Points_new!$W$1:$FJ$76,73,FALSE)=0,"N/A",Q58/HLOOKUP($A58,Points_new!$W$1:$FJ$76,73,FALSE))</f>
        <v>0</v>
      </c>
      <c r="X58" s="167">
        <f>IF(HLOOKUP($A58,Points_new!$W$1:$FJ$76,74,FALSE)=0,"N/A",R58/HLOOKUP($A58,Points_new!$W$1:$FJ$76,74,FALSE))</f>
        <v>0</v>
      </c>
    </row>
    <row r="59" spans="1:24" x14ac:dyDescent="0.3">
      <c r="A59" s="227" t="s">
        <v>867</v>
      </c>
      <c r="B59">
        <f>HLOOKUP($A59,Points_new!$W$1:$FJ$66,49,FALSE)</f>
        <v>57</v>
      </c>
      <c r="C59">
        <f>HLOOKUP($A59,Points_new!$W$1:$FJ$66,46,FALSE)</f>
        <v>7</v>
      </c>
      <c r="D59" s="167">
        <f>HLOOKUP($A59,Points_new!$W$1:$FJ$66,48,FALSE)</f>
        <v>7.0000000000000007E-2</v>
      </c>
      <c r="E59" s="167" t="str">
        <f>HLOOKUP($A59,Points_new!$W$1:$GP$57,51,FALSE)</f>
        <v>SOE</v>
      </c>
      <c r="F59" s="167" t="s">
        <v>1000</v>
      </c>
      <c r="G59" s="163">
        <f>HLOOKUP($A59,Points_new!$W$1:$FJ$66,50,FALSE)</f>
        <v>57</v>
      </c>
      <c r="H59" t="str">
        <f t="shared" si="3"/>
        <v>F</v>
      </c>
      <c r="I59" t="e">
        <f>VLOOKUP(A59,Ranking_2018!A:G,7,FALSE)</f>
        <v>#N/A</v>
      </c>
      <c r="J59" t="e">
        <f t="shared" si="2"/>
        <v>#N/A</v>
      </c>
      <c r="K59" s="167" t="e">
        <f>VLOOKUP(A59,Ranking_2018!A:D,4,FALSE)</f>
        <v>#N/A</v>
      </c>
      <c r="L59" s="232" t="e">
        <f t="shared" si="1"/>
        <v>#N/A</v>
      </c>
      <c r="M59" s="163">
        <f>HLOOKUP($A59,Points_new!$W$1:$FJ$66,59,FALSE)</f>
        <v>2</v>
      </c>
      <c r="N59" s="163">
        <f>HLOOKUP($A59,Points_new!$W$1:$FJ$66,60,FALSE)</f>
        <v>5</v>
      </c>
      <c r="O59" s="163">
        <f>HLOOKUP($A59,Points_new!$W$1:$FJ$66,61,FALSE)</f>
        <v>0</v>
      </c>
      <c r="P59" s="163">
        <f>HLOOKUP($A59,Points_new!$W$1:$FJ$66,62,FALSE)</f>
        <v>0</v>
      </c>
      <c r="Q59" s="163">
        <f>HLOOKUP($A59,Points_new!$W$1:$FJ$66,63,FALSE)</f>
        <v>0</v>
      </c>
      <c r="R59" s="163">
        <f>HLOOKUP($A59,Points_new!$W$1:$FJ$66,64,FALSE)</f>
        <v>0</v>
      </c>
      <c r="S59" s="167">
        <f>IF(HLOOKUP($A59,Points_new!$W$1:$FJ$76,69,FALSE)=0,"N/A",M59/HLOOKUP($A59,Points_new!$W$1:$FJ$76,69,FALSE))</f>
        <v>0.10526315789473684</v>
      </c>
      <c r="T59" s="167">
        <f>IF(HLOOKUP($A59,Points_new!$W$1:$FJ$76,70,FALSE)=0,"N/A",N59/HLOOKUP($A59,Points_new!$W$1:$FJ$76,70,FALSE))</f>
        <v>0.20833333333333334</v>
      </c>
      <c r="U59" s="167">
        <f>IF(HLOOKUP($A59,Points_new!$W$1:$FJ$76,71,FALSE)=0,"N/A",O59/HLOOKUP($A59,Points_new!$W$1:$FJ$76,71,FALSE))</f>
        <v>0</v>
      </c>
      <c r="V59" s="167">
        <f>IF(HLOOKUP($A59,Points_new!$W$1:$FJ$76,72,FALSE)=0,"N/A",P59/HLOOKUP($A59,Points_new!$W$1:$FJ$76,72,FALSE))</f>
        <v>0</v>
      </c>
      <c r="W59" s="167">
        <f>IF(HLOOKUP($A59,Points_new!$W$1:$FJ$76,73,FALSE)=0,"N/A",Q59/HLOOKUP($A59,Points_new!$W$1:$FJ$76,73,FALSE))</f>
        <v>0</v>
      </c>
      <c r="X59" s="167">
        <f>IF(HLOOKUP($A59,Points_new!$W$1:$FJ$76,74,FALSE)=0,"N/A",R59/HLOOKUP($A59,Points_new!$W$1:$FJ$76,74,FALSE))</f>
        <v>0</v>
      </c>
    </row>
    <row r="60" spans="1:24" x14ac:dyDescent="0.3">
      <c r="A60" s="227" t="s">
        <v>546</v>
      </c>
      <c r="B60">
        <f>HLOOKUP($A60,Points_new!$W$1:$FJ$66,49,FALSE)</f>
        <v>59</v>
      </c>
      <c r="C60">
        <f>HLOOKUP($A60,Points_new!$W$1:$FJ$66,46,FALSE)</f>
        <v>6.5</v>
      </c>
      <c r="D60" s="167">
        <f>HLOOKUP($A60,Points_new!$W$1:$FJ$66,48,FALSE)</f>
        <v>6.5000000000000002E-2</v>
      </c>
      <c r="E60" s="167" t="str">
        <f>HLOOKUP($A60,Points_new!$W$1:$GP$57,51,FALSE)</f>
        <v>SOE</v>
      </c>
      <c r="F60" s="167" t="s">
        <v>1000</v>
      </c>
      <c r="G60" s="163">
        <f>HLOOKUP($A60,Points_new!$W$1:$FJ$66,50,FALSE)</f>
        <v>59</v>
      </c>
      <c r="H60" t="str">
        <f t="shared" si="3"/>
        <v>F</v>
      </c>
      <c r="I60" t="e">
        <f>VLOOKUP(A60,Ranking_2018!A:G,7,FALSE)</f>
        <v>#N/A</v>
      </c>
      <c r="J60" t="e">
        <f t="shared" si="2"/>
        <v>#N/A</v>
      </c>
      <c r="K60" s="167" t="e">
        <f>VLOOKUP(A60,Ranking_2018!A:D,4,FALSE)</f>
        <v>#N/A</v>
      </c>
      <c r="L60" s="232" t="e">
        <f t="shared" si="1"/>
        <v>#N/A</v>
      </c>
      <c r="M60" s="163">
        <f>HLOOKUP($A60,Points_new!$W$1:$FJ$66,59,FALSE)</f>
        <v>0.5</v>
      </c>
      <c r="N60" s="163">
        <f>HLOOKUP($A60,Points_new!$W$1:$FJ$66,60,FALSE)</f>
        <v>6</v>
      </c>
      <c r="O60" s="163">
        <f>HLOOKUP($A60,Points_new!$W$1:$FJ$66,61,FALSE)</f>
        <v>0</v>
      </c>
      <c r="P60" s="163">
        <f>HLOOKUP($A60,Points_new!$W$1:$FJ$66,62,FALSE)</f>
        <v>0</v>
      </c>
      <c r="Q60" s="163">
        <f>HLOOKUP($A60,Points_new!$W$1:$FJ$66,63,FALSE)</f>
        <v>0</v>
      </c>
      <c r="R60" s="163">
        <f>HLOOKUP($A60,Points_new!$W$1:$FJ$66,64,FALSE)</f>
        <v>0</v>
      </c>
      <c r="S60" s="167">
        <f>IF(HLOOKUP($A60,Points_new!$W$1:$FJ$76,69,FALSE)=0,"N/A",M60/HLOOKUP($A60,Points_new!$W$1:$FJ$76,69,FALSE))</f>
        <v>2.6315789473684209E-2</v>
      </c>
      <c r="T60" s="167">
        <f>IF(HLOOKUP($A60,Points_new!$W$1:$FJ$76,70,FALSE)=0,"N/A",N60/HLOOKUP($A60,Points_new!$W$1:$FJ$76,70,FALSE))</f>
        <v>0.25</v>
      </c>
      <c r="U60" s="167">
        <f>IF(HLOOKUP($A60,Points_new!$W$1:$FJ$76,71,FALSE)=0,"N/A",O60/HLOOKUP($A60,Points_new!$W$1:$FJ$76,71,FALSE))</f>
        <v>0</v>
      </c>
      <c r="V60" s="167">
        <f>IF(HLOOKUP($A60,Points_new!$W$1:$FJ$76,72,FALSE)=0,"N/A",P60/HLOOKUP($A60,Points_new!$W$1:$FJ$76,72,FALSE))</f>
        <v>0</v>
      </c>
      <c r="W60" s="167">
        <f>IF(HLOOKUP($A60,Points_new!$W$1:$FJ$76,73,FALSE)=0,"N/A",Q60/HLOOKUP($A60,Points_new!$W$1:$FJ$76,73,FALSE))</f>
        <v>0</v>
      </c>
      <c r="X60" s="167">
        <f>IF(HLOOKUP($A60,Points_new!$W$1:$FJ$76,74,FALSE)=0,"N/A",R60/HLOOKUP($A60,Points_new!$W$1:$FJ$76,74,FALSE))</f>
        <v>0</v>
      </c>
    </row>
    <row r="61" spans="1:24" x14ac:dyDescent="0.3">
      <c r="A61" s="227" t="s">
        <v>213</v>
      </c>
      <c r="B61">
        <f>HLOOKUP($A61,Points_new!$W$1:$FJ$66,49,FALSE)</f>
        <v>60</v>
      </c>
      <c r="C61">
        <f>HLOOKUP($A61,Points_new!$W$1:$FJ$66,46,FALSE)</f>
        <v>5</v>
      </c>
      <c r="D61" s="167">
        <f>HLOOKUP($A61,Points_new!$W$1:$FJ$66,48,FALSE)</f>
        <v>0.05</v>
      </c>
      <c r="E61" s="167" t="str">
        <f>HLOOKUP($A61,Points_new!$W$1:$GP$57,51,FALSE)</f>
        <v>SOE</v>
      </c>
      <c r="F61" s="167" t="s">
        <v>1000</v>
      </c>
      <c r="G61" s="163">
        <f>HLOOKUP($A61,Points_new!$W$1:$FJ$66,50,FALSE)</f>
        <v>60</v>
      </c>
      <c r="H61" t="str">
        <f t="shared" si="3"/>
        <v>F</v>
      </c>
      <c r="I61">
        <f>VLOOKUP(A61,Ranking_2018!A:G,7,FALSE)</f>
        <v>58</v>
      </c>
      <c r="J61">
        <f t="shared" si="2"/>
        <v>-2</v>
      </c>
      <c r="K61" s="167">
        <f>VLOOKUP(A61,Ranking_2018!A:D,4,FALSE)</f>
        <v>0.05</v>
      </c>
      <c r="L61" s="232">
        <f t="shared" si="1"/>
        <v>0</v>
      </c>
      <c r="M61" s="163">
        <f>HLOOKUP($A61,Points_new!$W$1:$FJ$66,59,FALSE)</f>
        <v>2</v>
      </c>
      <c r="N61" s="163">
        <f>HLOOKUP($A61,Points_new!$W$1:$FJ$66,60,FALSE)</f>
        <v>3</v>
      </c>
      <c r="O61" s="163">
        <f>HLOOKUP($A61,Points_new!$W$1:$FJ$66,61,FALSE)</f>
        <v>0</v>
      </c>
      <c r="P61" s="163">
        <f>HLOOKUP($A61,Points_new!$W$1:$FJ$66,62,FALSE)</f>
        <v>0</v>
      </c>
      <c r="Q61" s="163">
        <f>HLOOKUP($A61,Points_new!$W$1:$FJ$66,63,FALSE)</f>
        <v>0</v>
      </c>
      <c r="R61" s="163">
        <f>HLOOKUP($A61,Points_new!$W$1:$FJ$66,64,FALSE)</f>
        <v>0</v>
      </c>
      <c r="S61" s="167">
        <f>IF(HLOOKUP($A61,Points_new!$W$1:$FJ$76,69,FALSE)=0,"N/A",M61/HLOOKUP($A61,Points_new!$W$1:$FJ$76,69,FALSE))</f>
        <v>0.10526315789473684</v>
      </c>
      <c r="T61" s="167">
        <f>IF(HLOOKUP($A61,Points_new!$W$1:$FJ$76,70,FALSE)=0,"N/A",N61/HLOOKUP($A61,Points_new!$W$1:$FJ$76,70,FALSE))</f>
        <v>0.125</v>
      </c>
      <c r="U61" s="167">
        <f>IF(HLOOKUP($A61,Points_new!$W$1:$FJ$76,71,FALSE)=0,"N/A",O61/HLOOKUP($A61,Points_new!$W$1:$FJ$76,71,FALSE))</f>
        <v>0</v>
      </c>
      <c r="V61" s="167">
        <f>IF(HLOOKUP($A61,Points_new!$W$1:$FJ$76,72,FALSE)=0,"N/A",P61/HLOOKUP($A61,Points_new!$W$1:$FJ$76,72,FALSE))</f>
        <v>0</v>
      </c>
      <c r="W61" s="167">
        <f>IF(HLOOKUP($A61,Points_new!$W$1:$FJ$76,73,FALSE)=0,"N/A",Q61/HLOOKUP($A61,Points_new!$W$1:$FJ$76,73,FALSE))</f>
        <v>0</v>
      </c>
      <c r="X61" s="167">
        <f>IF(HLOOKUP($A61,Points_new!$W$1:$FJ$76,74,FALSE)=0,"N/A",R61/HLOOKUP($A61,Points_new!$W$1:$FJ$76,74,FALSE))</f>
        <v>0</v>
      </c>
    </row>
    <row r="62" spans="1:24" x14ac:dyDescent="0.3">
      <c r="A62" s="227" t="s">
        <v>202</v>
      </c>
      <c r="B62">
        <f>HLOOKUP($A62,Points_new!$W$1:$FJ$66,49,FALSE)</f>
        <v>61</v>
      </c>
      <c r="C62">
        <f>HLOOKUP($A62,Points_new!$W$1:$FJ$66,46,FALSE)</f>
        <v>4</v>
      </c>
      <c r="D62" s="167">
        <f>HLOOKUP($A62,Points_new!$W$1:$FJ$66,48,FALSE)</f>
        <v>0.04</v>
      </c>
      <c r="E62" s="167" t="str">
        <f>HLOOKUP($A62,Points_new!$W$1:$GP$57,51,FALSE)</f>
        <v>SOE</v>
      </c>
      <c r="F62" s="167" t="s">
        <v>1000</v>
      </c>
      <c r="G62" s="163">
        <f>HLOOKUP($A62,Points_new!$W$1:$FJ$66,50,FALSE)</f>
        <v>61</v>
      </c>
      <c r="H62" t="str">
        <f t="shared" si="3"/>
        <v>F</v>
      </c>
      <c r="I62">
        <f>VLOOKUP(A62,Ranking_2018!A:G,7,FALSE)</f>
        <v>62</v>
      </c>
      <c r="J62">
        <f t="shared" si="2"/>
        <v>1</v>
      </c>
      <c r="K62" s="167">
        <f>VLOOKUP(A62,Ranking_2018!A:D,4,FALSE)</f>
        <v>1.4999999999999999E-2</v>
      </c>
      <c r="L62" s="232">
        <f t="shared" si="1"/>
        <v>2.5000000000000001E-2</v>
      </c>
      <c r="M62" s="163">
        <f>HLOOKUP($A62,Points_new!$W$1:$FJ$66,59,FALSE)</f>
        <v>2</v>
      </c>
      <c r="N62" s="163">
        <f>HLOOKUP($A62,Points_new!$W$1:$FJ$66,60,FALSE)</f>
        <v>2</v>
      </c>
      <c r="O62" s="163">
        <f>HLOOKUP($A62,Points_new!$W$1:$FJ$66,61,FALSE)</f>
        <v>0</v>
      </c>
      <c r="P62" s="163">
        <f>HLOOKUP($A62,Points_new!$W$1:$FJ$66,62,FALSE)</f>
        <v>0</v>
      </c>
      <c r="Q62" s="163">
        <f>HLOOKUP($A62,Points_new!$W$1:$FJ$66,63,FALSE)</f>
        <v>0</v>
      </c>
      <c r="R62" s="163">
        <f>HLOOKUP($A62,Points_new!$W$1:$FJ$66,64,FALSE)</f>
        <v>0</v>
      </c>
      <c r="S62" s="167">
        <f>IF(HLOOKUP($A62,Points_new!$W$1:$FJ$76,69,FALSE)=0,"N/A",M62/HLOOKUP($A62,Points_new!$W$1:$FJ$76,69,FALSE))</f>
        <v>0.10526315789473684</v>
      </c>
      <c r="T62" s="167">
        <f>IF(HLOOKUP($A62,Points_new!$W$1:$FJ$76,70,FALSE)=0,"N/A",N62/HLOOKUP($A62,Points_new!$W$1:$FJ$76,70,FALSE))</f>
        <v>8.3333333333333329E-2</v>
      </c>
      <c r="U62" s="167">
        <f>IF(HLOOKUP($A62,Points_new!$W$1:$FJ$76,71,FALSE)=0,"N/A",O62/HLOOKUP($A62,Points_new!$W$1:$FJ$76,71,FALSE))</f>
        <v>0</v>
      </c>
      <c r="V62" s="167">
        <f>IF(HLOOKUP($A62,Points_new!$W$1:$FJ$76,72,FALSE)=0,"N/A",P62/HLOOKUP($A62,Points_new!$W$1:$FJ$76,72,FALSE))</f>
        <v>0</v>
      </c>
      <c r="W62" s="167">
        <f>IF(HLOOKUP($A62,Points_new!$W$1:$FJ$76,73,FALSE)=0,"N/A",Q62/HLOOKUP($A62,Points_new!$W$1:$FJ$76,73,FALSE))</f>
        <v>0</v>
      </c>
      <c r="X62" s="167">
        <f>IF(HLOOKUP($A62,Points_new!$W$1:$FJ$76,74,FALSE)=0,"N/A",R62/HLOOKUP($A62,Points_new!$W$1:$FJ$76,74,FALSE))</f>
        <v>0</v>
      </c>
    </row>
    <row r="63" spans="1:24" x14ac:dyDescent="0.3">
      <c r="A63" s="227" t="s">
        <v>209</v>
      </c>
      <c r="B63">
        <f>HLOOKUP($A63,Points_new!$W$1:$FJ$66,49,FALSE)</f>
        <v>61</v>
      </c>
      <c r="C63">
        <f>HLOOKUP($A63,Points_new!$W$1:$FJ$66,46,FALSE)</f>
        <v>4</v>
      </c>
      <c r="D63" s="167">
        <f>HLOOKUP($A63,Points_new!$W$1:$FJ$66,48,FALSE)</f>
        <v>0.04</v>
      </c>
      <c r="E63" s="167" t="str">
        <f>HLOOKUP($A63,Points_new!$W$1:$GP$57,51,FALSE)</f>
        <v>SOE</v>
      </c>
      <c r="F63" s="167" t="s">
        <v>1000</v>
      </c>
      <c r="G63" s="163">
        <f>HLOOKUP($A63,Points_new!$W$1:$FJ$66,50,FALSE)</f>
        <v>61</v>
      </c>
      <c r="H63" t="str">
        <f t="shared" si="3"/>
        <v>F</v>
      </c>
      <c r="I63">
        <f>VLOOKUP(A63,Ranking_2018!A:G,7,FALSE)</f>
        <v>24</v>
      </c>
      <c r="J63">
        <f t="shared" si="2"/>
        <v>-37</v>
      </c>
      <c r="K63" s="167">
        <f>VLOOKUP(A63,Ranking_2018!A:D,4,FALSE)</f>
        <v>0.20499999999999999</v>
      </c>
      <c r="L63" s="232">
        <f t="shared" si="1"/>
        <v>-0.16499999999999998</v>
      </c>
      <c r="M63" s="163">
        <f>HLOOKUP($A63,Points_new!$W$1:$FJ$66,59,FALSE)</f>
        <v>0</v>
      </c>
      <c r="N63" s="163">
        <f>HLOOKUP($A63,Points_new!$W$1:$FJ$66,60,FALSE)</f>
        <v>4</v>
      </c>
      <c r="O63" s="163">
        <f>HLOOKUP($A63,Points_new!$W$1:$FJ$66,61,FALSE)</f>
        <v>0</v>
      </c>
      <c r="P63" s="163">
        <f>HLOOKUP($A63,Points_new!$W$1:$FJ$66,62,FALSE)</f>
        <v>0</v>
      </c>
      <c r="Q63" s="163">
        <f>HLOOKUP($A63,Points_new!$W$1:$FJ$66,63,FALSE)</f>
        <v>0</v>
      </c>
      <c r="R63" s="163">
        <f>HLOOKUP($A63,Points_new!$W$1:$FJ$66,64,FALSE)</f>
        <v>0</v>
      </c>
      <c r="S63" s="167">
        <f>IF(HLOOKUP($A63,Points_new!$W$1:$FJ$76,69,FALSE)=0,"N/A",M63/HLOOKUP($A63,Points_new!$W$1:$FJ$76,69,FALSE))</f>
        <v>0</v>
      </c>
      <c r="T63" s="167">
        <f>IF(HLOOKUP($A63,Points_new!$W$1:$FJ$76,70,FALSE)=0,"N/A",N63/HLOOKUP($A63,Points_new!$W$1:$FJ$76,70,FALSE))</f>
        <v>0.16666666666666666</v>
      </c>
      <c r="U63" s="167">
        <f>IF(HLOOKUP($A63,Points_new!$W$1:$FJ$76,71,FALSE)=0,"N/A",O63/HLOOKUP($A63,Points_new!$W$1:$FJ$76,71,FALSE))</f>
        <v>0</v>
      </c>
      <c r="V63" s="167">
        <f>IF(HLOOKUP($A63,Points_new!$W$1:$FJ$76,72,FALSE)=0,"N/A",P63/HLOOKUP($A63,Points_new!$W$1:$FJ$76,72,FALSE))</f>
        <v>0</v>
      </c>
      <c r="W63" s="167">
        <f>IF(HLOOKUP($A63,Points_new!$W$1:$FJ$76,73,FALSE)=0,"N/A",Q63/HLOOKUP($A63,Points_new!$W$1:$FJ$76,73,FALSE))</f>
        <v>0</v>
      </c>
      <c r="X63" s="167">
        <f>IF(HLOOKUP($A63,Points_new!$W$1:$FJ$76,74,FALSE)=0,"N/A",R63/HLOOKUP($A63,Points_new!$W$1:$FJ$76,74,FALSE))</f>
        <v>0</v>
      </c>
    </row>
    <row r="64" spans="1:24" x14ac:dyDescent="0.3">
      <c r="A64" s="227" t="s">
        <v>241</v>
      </c>
      <c r="B64">
        <f>HLOOKUP($A64,Points_new!$W$1:$FJ$66,49,FALSE)</f>
        <v>61</v>
      </c>
      <c r="C64">
        <f>HLOOKUP($A64,Points_new!$W$1:$FJ$66,46,FALSE)</f>
        <v>4</v>
      </c>
      <c r="D64" s="167">
        <f>HLOOKUP($A64,Points_new!$W$1:$FJ$66,48,FALSE)</f>
        <v>0.04</v>
      </c>
      <c r="E64" s="167" t="str">
        <f>HLOOKUP($A64,Points_new!$W$1:$GP$57,51,FALSE)</f>
        <v>SOE</v>
      </c>
      <c r="F64" s="167" t="s">
        <v>1000</v>
      </c>
      <c r="G64" s="163">
        <f>HLOOKUP($A64,Points_new!$W$1:$FJ$66,50,FALSE)</f>
        <v>61</v>
      </c>
      <c r="H64" t="str">
        <f t="shared" si="3"/>
        <v>F</v>
      </c>
      <c r="I64">
        <f>VLOOKUP(A64,Ranking_2018!A:G,7,FALSE)</f>
        <v>61</v>
      </c>
      <c r="J64">
        <f t="shared" si="2"/>
        <v>0</v>
      </c>
      <c r="K64" s="167">
        <f>VLOOKUP(A64,Ranking_2018!A:D,4,FALSE)</f>
        <v>2.5000000000000001E-2</v>
      </c>
      <c r="L64" s="232">
        <f t="shared" si="1"/>
        <v>1.4999999999999999E-2</v>
      </c>
      <c r="M64" s="163">
        <f>HLOOKUP($A64,Points_new!$W$1:$FJ$66,59,FALSE)</f>
        <v>0</v>
      </c>
      <c r="N64" s="163">
        <f>HLOOKUP($A64,Points_new!$W$1:$FJ$66,60,FALSE)</f>
        <v>2</v>
      </c>
      <c r="O64" s="163">
        <f>HLOOKUP($A64,Points_new!$W$1:$FJ$66,61,FALSE)</f>
        <v>2</v>
      </c>
      <c r="P64" s="163">
        <f>HLOOKUP($A64,Points_new!$W$1:$FJ$66,62,FALSE)</f>
        <v>0</v>
      </c>
      <c r="Q64" s="163">
        <f>HLOOKUP($A64,Points_new!$W$1:$FJ$66,63,FALSE)</f>
        <v>0</v>
      </c>
      <c r="R64" s="163">
        <f>HLOOKUP($A64,Points_new!$W$1:$FJ$66,64,FALSE)</f>
        <v>0</v>
      </c>
      <c r="S64" s="167">
        <f>IF(HLOOKUP($A64,Points_new!$W$1:$FJ$76,69,FALSE)=0,"N/A",M64/HLOOKUP($A64,Points_new!$W$1:$FJ$76,69,FALSE))</f>
        <v>0</v>
      </c>
      <c r="T64" s="167">
        <f>IF(HLOOKUP($A64,Points_new!$W$1:$FJ$76,70,FALSE)=0,"N/A",N64/HLOOKUP($A64,Points_new!$W$1:$FJ$76,70,FALSE))</f>
        <v>8.3333333333333329E-2</v>
      </c>
      <c r="U64" s="167">
        <f>IF(HLOOKUP($A64,Points_new!$W$1:$FJ$76,71,FALSE)=0,"N/A",O64/HLOOKUP($A64,Points_new!$W$1:$FJ$76,71,FALSE))</f>
        <v>8.6956521739130432E-2</v>
      </c>
      <c r="V64" s="167">
        <f>IF(HLOOKUP($A64,Points_new!$W$1:$FJ$76,72,FALSE)=0,"N/A",P64/HLOOKUP($A64,Points_new!$W$1:$FJ$76,72,FALSE))</f>
        <v>0</v>
      </c>
      <c r="W64" s="167">
        <f>IF(HLOOKUP($A64,Points_new!$W$1:$FJ$76,73,FALSE)=0,"N/A",Q64/HLOOKUP($A64,Points_new!$W$1:$FJ$76,73,FALSE))</f>
        <v>0</v>
      </c>
      <c r="X64" s="167">
        <f>IF(HLOOKUP($A64,Points_new!$W$1:$FJ$76,74,FALSE)=0,"N/A",R64/HLOOKUP($A64,Points_new!$W$1:$FJ$76,74,FALSE))</f>
        <v>0</v>
      </c>
    </row>
    <row r="65" spans="1:24" x14ac:dyDescent="0.3">
      <c r="A65" s="227" t="s">
        <v>226</v>
      </c>
      <c r="B65">
        <f>HLOOKUP($A65,Points_new!$W$1:$FJ$66,49,FALSE)</f>
        <v>64</v>
      </c>
      <c r="C65">
        <f>HLOOKUP($A65,Points_new!$W$1:$FJ$66,46,FALSE)</f>
        <v>2.5</v>
      </c>
      <c r="D65" s="167">
        <f>HLOOKUP($A65,Points_new!$W$1:$FJ$66,48,FALSE)</f>
        <v>2.5000000000000001E-2</v>
      </c>
      <c r="E65" s="167" t="str">
        <f>HLOOKUP($A65,Points_new!$W$1:$GP$57,51,FALSE)</f>
        <v>SOE</v>
      </c>
      <c r="F65" s="167" t="s">
        <v>1000</v>
      </c>
      <c r="G65" s="163">
        <f>HLOOKUP($A65,Points_new!$W$1:$FJ$66,50,FALSE)</f>
        <v>64</v>
      </c>
      <c r="H65" t="str">
        <f t="shared" si="3"/>
        <v>F</v>
      </c>
      <c r="I65">
        <f>VLOOKUP(A65,Ranking_2018!A:G,7,FALSE)</f>
        <v>66</v>
      </c>
      <c r="J65">
        <f t="shared" si="2"/>
        <v>2</v>
      </c>
      <c r="K65" s="167">
        <f>VLOOKUP(A65,Ranking_2018!A:D,4,FALSE)</f>
        <v>0</v>
      </c>
      <c r="L65" s="232">
        <f t="shared" si="1"/>
        <v>2.5000000000000001E-2</v>
      </c>
      <c r="M65" s="163">
        <f>HLOOKUP($A65,Points_new!$W$1:$FJ$66,59,FALSE)</f>
        <v>2.5</v>
      </c>
      <c r="N65" s="163">
        <f>HLOOKUP($A65,Points_new!$W$1:$FJ$66,60,FALSE)</f>
        <v>0</v>
      </c>
      <c r="O65" s="163">
        <f>HLOOKUP($A65,Points_new!$W$1:$FJ$66,61,FALSE)</f>
        <v>0</v>
      </c>
      <c r="P65" s="163">
        <f>HLOOKUP($A65,Points_new!$W$1:$FJ$66,62,FALSE)</f>
        <v>0</v>
      </c>
      <c r="Q65" s="163">
        <f>HLOOKUP($A65,Points_new!$W$1:$FJ$66,63,FALSE)</f>
        <v>0</v>
      </c>
      <c r="R65" s="163">
        <f>HLOOKUP($A65,Points_new!$W$1:$FJ$66,64,FALSE)</f>
        <v>0</v>
      </c>
      <c r="S65" s="167">
        <f>IF(HLOOKUP($A65,Points_new!$W$1:$FJ$76,69,FALSE)=0,"N/A",M65/HLOOKUP($A65,Points_new!$W$1:$FJ$76,69,FALSE))</f>
        <v>0.13157894736842105</v>
      </c>
      <c r="T65" s="167">
        <f>IF(HLOOKUP($A65,Points_new!$W$1:$FJ$76,70,FALSE)=0,"N/A",N65/HLOOKUP($A65,Points_new!$W$1:$FJ$76,70,FALSE))</f>
        <v>0</v>
      </c>
      <c r="U65" s="167">
        <f>IF(HLOOKUP($A65,Points_new!$W$1:$FJ$76,71,FALSE)=0,"N/A",O65/HLOOKUP($A65,Points_new!$W$1:$FJ$76,71,FALSE))</f>
        <v>0</v>
      </c>
      <c r="V65" s="167">
        <f>IF(HLOOKUP($A65,Points_new!$W$1:$FJ$76,72,FALSE)=0,"N/A",P65/HLOOKUP($A65,Points_new!$W$1:$FJ$76,72,FALSE))</f>
        <v>0</v>
      </c>
      <c r="W65" s="167">
        <f>IF(HLOOKUP($A65,Points_new!$W$1:$FJ$76,73,FALSE)=0,"N/A",Q65/HLOOKUP($A65,Points_new!$W$1:$FJ$76,73,FALSE))</f>
        <v>0</v>
      </c>
      <c r="X65" s="167">
        <f>IF(HLOOKUP($A65,Points_new!$W$1:$FJ$76,74,FALSE)=0,"N/A",R65/HLOOKUP($A65,Points_new!$W$1:$FJ$76,74,FALSE))</f>
        <v>0</v>
      </c>
    </row>
    <row r="66" spans="1:24" x14ac:dyDescent="0.3">
      <c r="A66" s="227" t="s">
        <v>544</v>
      </c>
      <c r="B66">
        <f>HLOOKUP($A66,Points_new!$W$1:$FJ$66,49,FALSE)</f>
        <v>65</v>
      </c>
      <c r="C66">
        <f>HLOOKUP($A66,Points_new!$W$1:$FJ$66,46,FALSE)</f>
        <v>2</v>
      </c>
      <c r="D66" s="167">
        <f>HLOOKUP($A66,Points_new!$W$1:$FJ$66,48,FALSE)</f>
        <v>0.02</v>
      </c>
      <c r="E66" s="167" t="str">
        <f>HLOOKUP($A66,Points_new!$W$1:$GP$57,51,FALSE)</f>
        <v>SOE</v>
      </c>
      <c r="F66" s="167" t="s">
        <v>1000</v>
      </c>
      <c r="G66" s="163">
        <f>HLOOKUP($A66,Points_new!$W$1:$FJ$66,50,FALSE)</f>
        <v>65</v>
      </c>
      <c r="H66" t="str">
        <f t="shared" si="3"/>
        <v>F</v>
      </c>
      <c r="I66" t="e">
        <f>VLOOKUP(A66,Ranking_2018!A:G,7,FALSE)</f>
        <v>#N/A</v>
      </c>
      <c r="J66" t="e">
        <f t="shared" si="2"/>
        <v>#N/A</v>
      </c>
      <c r="K66" s="167" t="e">
        <f>VLOOKUP(A66,Ranking_2018!A:D,4,FALSE)</f>
        <v>#N/A</v>
      </c>
      <c r="L66" s="232" t="e">
        <f t="shared" ref="L66:L70" si="4">D66-K66</f>
        <v>#N/A</v>
      </c>
      <c r="M66" s="163">
        <f>HLOOKUP($A66,Points_new!$W$1:$FJ$66,59,FALSE)</f>
        <v>2</v>
      </c>
      <c r="N66" s="163">
        <f>HLOOKUP($A66,Points_new!$W$1:$FJ$66,60,FALSE)</f>
        <v>0</v>
      </c>
      <c r="O66" s="163">
        <f>HLOOKUP($A66,Points_new!$W$1:$FJ$66,61,FALSE)</f>
        <v>0</v>
      </c>
      <c r="P66" s="163">
        <f>HLOOKUP($A66,Points_new!$W$1:$FJ$66,62,FALSE)</f>
        <v>0</v>
      </c>
      <c r="Q66" s="163">
        <f>HLOOKUP($A66,Points_new!$W$1:$FJ$66,63,FALSE)</f>
        <v>0</v>
      </c>
      <c r="R66" s="163">
        <f>HLOOKUP($A66,Points_new!$W$1:$FJ$66,64,FALSE)</f>
        <v>0</v>
      </c>
      <c r="S66" s="167">
        <f>IF(HLOOKUP($A66,Points_new!$W$1:$FJ$76,69,FALSE)=0,"N/A",M66/HLOOKUP($A66,Points_new!$W$1:$FJ$76,69,FALSE))</f>
        <v>0.10526315789473684</v>
      </c>
      <c r="T66" s="167">
        <f>IF(HLOOKUP($A66,Points_new!$W$1:$FJ$76,70,FALSE)=0,"N/A",N66/HLOOKUP($A66,Points_new!$W$1:$FJ$76,70,FALSE))</f>
        <v>0</v>
      </c>
      <c r="U66" s="167">
        <f>IF(HLOOKUP($A66,Points_new!$W$1:$FJ$76,71,FALSE)=0,"N/A",O66/HLOOKUP($A66,Points_new!$W$1:$FJ$76,71,FALSE))</f>
        <v>0</v>
      </c>
      <c r="V66" s="167">
        <f>IF(HLOOKUP($A66,Points_new!$W$1:$FJ$76,72,FALSE)=0,"N/A",P66/HLOOKUP($A66,Points_new!$W$1:$FJ$76,72,FALSE))</f>
        <v>0</v>
      </c>
      <c r="W66" s="167">
        <f>IF(HLOOKUP($A66,Points_new!$W$1:$FJ$76,73,FALSE)=0,"N/A",Q66/HLOOKUP($A66,Points_new!$W$1:$FJ$76,73,FALSE))</f>
        <v>0</v>
      </c>
      <c r="X66" s="167">
        <f>IF(HLOOKUP($A66,Points_new!$W$1:$FJ$76,74,FALSE)=0,"N/A",R66/HLOOKUP($A66,Points_new!$W$1:$FJ$76,74,FALSE))</f>
        <v>0</v>
      </c>
    </row>
    <row r="67" spans="1:24" x14ac:dyDescent="0.3">
      <c r="A67" s="227" t="s">
        <v>189</v>
      </c>
      <c r="B67">
        <f>HLOOKUP($A67,Points_new!$W$1:$FJ$66,49,FALSE)</f>
        <v>66</v>
      </c>
      <c r="C67">
        <f>HLOOKUP($A67,Points_new!$W$1:$FJ$66,46,FALSE)</f>
        <v>0</v>
      </c>
      <c r="D67" s="167">
        <f>HLOOKUP($A67,Points_new!$W$1:$FJ$66,48,FALSE)</f>
        <v>0</v>
      </c>
      <c r="E67" s="167" t="str">
        <f>HLOOKUP($A67,Points_new!$W$1:$GP$57,51,FALSE)</f>
        <v>SOE</v>
      </c>
      <c r="F67" s="167" t="s">
        <v>1000</v>
      </c>
      <c r="G67" s="163">
        <f>HLOOKUP($A67,Points_new!$W$1:$FJ$66,50,FALSE)</f>
        <v>66</v>
      </c>
      <c r="H67" t="str">
        <f t="shared" si="3"/>
        <v>F</v>
      </c>
      <c r="I67">
        <f>VLOOKUP(A67,Ranking_2018!A:G,7,FALSE)</f>
        <v>39</v>
      </c>
      <c r="J67">
        <f t="shared" si="2"/>
        <v>-27</v>
      </c>
      <c r="K67" s="167">
        <f>VLOOKUP(A67,Ranking_2018!A:D,4,FALSE)</f>
        <v>0.13</v>
      </c>
      <c r="L67" s="232">
        <f t="shared" si="4"/>
        <v>-0.13</v>
      </c>
      <c r="M67" s="163">
        <f>HLOOKUP($A67,Points_new!$W$1:$FJ$66,59,FALSE)</f>
        <v>0</v>
      </c>
      <c r="N67" s="163">
        <f>HLOOKUP($A67,Points_new!$W$1:$FJ$66,60,FALSE)</f>
        <v>0</v>
      </c>
      <c r="O67" s="163">
        <f>HLOOKUP($A67,Points_new!$W$1:$FJ$66,61,FALSE)</f>
        <v>0</v>
      </c>
      <c r="P67" s="163">
        <f>HLOOKUP($A67,Points_new!$W$1:$FJ$66,62,FALSE)</f>
        <v>0</v>
      </c>
      <c r="Q67" s="163">
        <f>HLOOKUP($A67,Points_new!$W$1:$FJ$66,63,FALSE)</f>
        <v>0</v>
      </c>
      <c r="R67" s="163">
        <f>HLOOKUP($A67,Points_new!$W$1:$FJ$66,64,FALSE)</f>
        <v>0</v>
      </c>
      <c r="S67" s="167">
        <f>IF(HLOOKUP($A67,Points_new!$W$1:$FJ$76,69,FALSE)=0,"N/A",M67/HLOOKUP($A67,Points_new!$W$1:$FJ$76,69,FALSE))</f>
        <v>0</v>
      </c>
      <c r="T67" s="167">
        <f>IF(HLOOKUP($A67,Points_new!$W$1:$FJ$76,70,FALSE)=0,"N/A",N67/HLOOKUP($A67,Points_new!$W$1:$FJ$76,70,FALSE))</f>
        <v>0</v>
      </c>
      <c r="U67" s="167">
        <f>IF(HLOOKUP($A67,Points_new!$W$1:$FJ$76,71,FALSE)=0,"N/A",O67/HLOOKUP($A67,Points_new!$W$1:$FJ$76,71,FALSE))</f>
        <v>0</v>
      </c>
      <c r="V67" s="167">
        <f>IF(HLOOKUP($A67,Points_new!$W$1:$FJ$76,72,FALSE)=0,"N/A",P67/HLOOKUP($A67,Points_new!$W$1:$FJ$76,72,FALSE))</f>
        <v>0</v>
      </c>
      <c r="W67" s="167">
        <f>IF(HLOOKUP($A67,Points_new!$W$1:$FJ$76,73,FALSE)=0,"N/A",Q67/HLOOKUP($A67,Points_new!$W$1:$FJ$76,73,FALSE))</f>
        <v>0</v>
      </c>
      <c r="X67" s="167">
        <f>IF(HLOOKUP($A67,Points_new!$W$1:$FJ$76,74,FALSE)=0,"N/A",R67/HLOOKUP($A67,Points_new!$W$1:$FJ$76,74,FALSE))</f>
        <v>0</v>
      </c>
    </row>
    <row r="68" spans="1:24" x14ac:dyDescent="0.3">
      <c r="A68" s="227" t="s">
        <v>223</v>
      </c>
      <c r="B68">
        <f>HLOOKUP($A68,Points_new!$W$1:$FJ$66,49,FALSE)</f>
        <v>66</v>
      </c>
      <c r="C68">
        <f>HLOOKUP($A68,Points_new!$W$1:$FJ$66,46,FALSE)</f>
        <v>0</v>
      </c>
      <c r="D68" s="167">
        <f>HLOOKUP($A68,Points_new!$W$1:$FJ$66,48,FALSE)</f>
        <v>0</v>
      </c>
      <c r="E68" s="167" t="str">
        <f>HLOOKUP($A68,Points_new!$W$1:$GP$57,51,FALSE)</f>
        <v>SOE</v>
      </c>
      <c r="F68" s="167" t="s">
        <v>1000</v>
      </c>
      <c r="G68" s="163">
        <f>HLOOKUP($A68,Points_new!$W$1:$FJ$66,50,FALSE)</f>
        <v>66</v>
      </c>
      <c r="H68" t="str">
        <f t="shared" si="3"/>
        <v>F</v>
      </c>
      <c r="I68">
        <f>VLOOKUP(A68,Ranking_2018!A:G,7,FALSE)</f>
        <v>66</v>
      </c>
      <c r="J68">
        <f t="shared" ref="J68" si="5">I68-G68</f>
        <v>0</v>
      </c>
      <c r="K68" s="167">
        <f>VLOOKUP(A68,Ranking_2018!A:D,4,FALSE)</f>
        <v>0</v>
      </c>
      <c r="L68" s="232">
        <f t="shared" si="4"/>
        <v>0</v>
      </c>
      <c r="M68" s="163">
        <f>HLOOKUP($A68,Points_new!$W$1:$FJ$66,59,FALSE)</f>
        <v>0</v>
      </c>
      <c r="N68" s="163">
        <f>HLOOKUP($A68,Points_new!$W$1:$FJ$66,60,FALSE)</f>
        <v>0</v>
      </c>
      <c r="O68" s="163">
        <f>HLOOKUP($A68,Points_new!$W$1:$FJ$66,61,FALSE)</f>
        <v>0</v>
      </c>
      <c r="P68" s="163">
        <f>HLOOKUP($A68,Points_new!$W$1:$FJ$66,62,FALSE)</f>
        <v>0</v>
      </c>
      <c r="Q68" s="163">
        <f>HLOOKUP($A68,Points_new!$W$1:$FJ$66,63,FALSE)</f>
        <v>0</v>
      </c>
      <c r="R68" s="163">
        <f>HLOOKUP($A68,Points_new!$W$1:$FJ$66,64,FALSE)</f>
        <v>0</v>
      </c>
      <c r="S68" s="167">
        <f>IF(HLOOKUP($A68,Points_new!$W$1:$FJ$76,69,FALSE)=0,"N/A",M68/HLOOKUP($A68,Points_new!$W$1:$FJ$76,69,FALSE))</f>
        <v>0</v>
      </c>
      <c r="T68" s="167">
        <f>IF(HLOOKUP($A68,Points_new!$W$1:$FJ$76,70,FALSE)=0,"N/A",N68/HLOOKUP($A68,Points_new!$W$1:$FJ$76,70,FALSE))</f>
        <v>0</v>
      </c>
      <c r="U68" s="167">
        <f>IF(HLOOKUP($A68,Points_new!$W$1:$FJ$76,71,FALSE)=0,"N/A",O68/HLOOKUP($A68,Points_new!$W$1:$FJ$76,71,FALSE))</f>
        <v>0</v>
      </c>
      <c r="V68" s="167">
        <f>IF(HLOOKUP($A68,Points_new!$W$1:$FJ$76,72,FALSE)=0,"N/A",P68/HLOOKUP($A68,Points_new!$W$1:$FJ$76,72,FALSE))</f>
        <v>0</v>
      </c>
      <c r="W68" s="167">
        <f>IF(HLOOKUP($A68,Points_new!$W$1:$FJ$76,73,FALSE)=0,"N/A",Q68/HLOOKUP($A68,Points_new!$W$1:$FJ$76,73,FALSE))</f>
        <v>0</v>
      </c>
      <c r="X68" s="167">
        <f>IF(HLOOKUP($A68,Points_new!$W$1:$FJ$76,74,FALSE)=0,"N/A",R68/HLOOKUP($A68,Points_new!$W$1:$FJ$76,74,FALSE))</f>
        <v>0</v>
      </c>
    </row>
    <row r="69" spans="1:24" x14ac:dyDescent="0.3">
      <c r="D69" s="167"/>
      <c r="E69" s="167"/>
      <c r="F69" s="167"/>
      <c r="G69" s="163"/>
      <c r="M69" s="163"/>
      <c r="N69" s="163"/>
      <c r="O69" s="163"/>
      <c r="P69" s="163"/>
      <c r="Q69" s="163"/>
      <c r="R69" s="163"/>
      <c r="S69" s="167"/>
      <c r="T69" s="167"/>
      <c r="U69" s="167"/>
      <c r="V69" s="167"/>
      <c r="W69" s="167"/>
      <c r="X69" s="167"/>
    </row>
    <row r="70" spans="1:24" x14ac:dyDescent="0.3">
      <c r="A70" s="168" t="s">
        <v>481</v>
      </c>
      <c r="B70" s="168" t="s">
        <v>255</v>
      </c>
      <c r="C70" s="170">
        <f>AVERAGEIF($F$2:$F$68,"Moldovan public",C$2:C$68)</f>
        <v>16.477611940298509</v>
      </c>
      <c r="D70" s="169">
        <f>AVERAGEIF($F$2:$F$68,"Moldovan public",D$2:D$68)</f>
        <v>0.16958069095815392</v>
      </c>
      <c r="E70" s="168" t="s">
        <v>255</v>
      </c>
      <c r="F70" s="168" t="s">
        <v>255</v>
      </c>
      <c r="G70" s="168" t="s">
        <v>255</v>
      </c>
      <c r="H70" s="168" t="s">
        <v>255</v>
      </c>
      <c r="I70" s="168" t="s">
        <v>255</v>
      </c>
      <c r="J70" s="168" t="s">
        <v>255</v>
      </c>
      <c r="K70" s="169">
        <v>0.17352941176470593</v>
      </c>
      <c r="L70" s="169">
        <f t="shared" si="4"/>
        <v>-3.9487208065520085E-3</v>
      </c>
      <c r="M70" s="170">
        <f t="shared" ref="M70:X70" si="6">AVERAGEIF($F$2:$F$68,"Moldovan public",M$2:M$68)</f>
        <v>2.2910447761194028</v>
      </c>
      <c r="N70" s="170">
        <f t="shared" si="6"/>
        <v>9</v>
      </c>
      <c r="O70" s="170">
        <f t="shared" si="6"/>
        <v>3.0298507462686568</v>
      </c>
      <c r="P70" s="170">
        <f t="shared" si="6"/>
        <v>0.88805970149253732</v>
      </c>
      <c r="Q70" s="170">
        <f t="shared" si="6"/>
        <v>1.2388059701492538</v>
      </c>
      <c r="R70" s="170">
        <f t="shared" si="6"/>
        <v>2.9850746268656716E-2</v>
      </c>
      <c r="S70" s="169">
        <f t="shared" si="6"/>
        <v>0.12058130400628446</v>
      </c>
      <c r="T70" s="169">
        <f t="shared" si="6"/>
        <v>0.375</v>
      </c>
      <c r="U70" s="169">
        <f t="shared" si="6"/>
        <v>0.14228863771197869</v>
      </c>
      <c r="V70" s="169">
        <f t="shared" si="6"/>
        <v>6.3723589842992853E-2</v>
      </c>
      <c r="W70" s="169">
        <f t="shared" si="6"/>
        <v>9.5292766934558015E-2</v>
      </c>
      <c r="X70" s="169">
        <f t="shared" si="6"/>
        <v>4.2643923240938165E-3</v>
      </c>
    </row>
    <row r="71" spans="1:24" x14ac:dyDescent="0.3">
      <c r="A71" s="168"/>
      <c r="B71" s="168"/>
      <c r="C71" s="168"/>
      <c r="D71" s="169"/>
      <c r="E71" s="169"/>
      <c r="F71" s="169"/>
      <c r="G71" s="168"/>
      <c r="H71" s="168"/>
      <c r="I71" s="168"/>
      <c r="J71" s="168"/>
      <c r="K71" s="168"/>
      <c r="L71" s="168"/>
      <c r="M71" s="170"/>
      <c r="N71" s="170"/>
      <c r="O71" s="170"/>
      <c r="P71" s="170"/>
      <c r="Q71" s="170"/>
      <c r="R71" s="170"/>
      <c r="S71" s="169"/>
      <c r="T71" s="169"/>
      <c r="U71" s="169"/>
      <c r="V71" s="169"/>
      <c r="W71" s="169"/>
      <c r="X71" s="169"/>
    </row>
    <row r="72" spans="1:24" x14ac:dyDescent="0.3">
      <c r="A72" t="s">
        <v>1021</v>
      </c>
      <c r="B72">
        <f>COUNT(B2:B68)</f>
        <v>67</v>
      </c>
    </row>
  </sheetData>
  <autoFilter ref="A1:X1">
    <sortState ref="A2:T68">
      <sortCondition ref="G1"/>
    </sortState>
  </autoFilter>
  <conditionalFormatting sqref="A3">
    <cfRule type="colorScale" priority="27">
      <colorScale>
        <cfvo type="min"/>
        <cfvo type="percentile" val="50"/>
        <cfvo type="max"/>
        <color rgb="FF63BE7B"/>
        <color rgb="FFFFEB84"/>
        <color rgb="FFF8696B"/>
      </colorScale>
    </cfRule>
  </conditionalFormatting>
  <conditionalFormatting sqref="A4">
    <cfRule type="colorScale" priority="26">
      <colorScale>
        <cfvo type="min"/>
        <cfvo type="percentile" val="50"/>
        <cfvo type="max"/>
        <color rgb="FFF8696B"/>
        <color rgb="FFFFEB84"/>
        <color rgb="FF63BE7B"/>
      </colorScale>
    </cfRule>
  </conditionalFormatting>
  <conditionalFormatting sqref="A5:A7">
    <cfRule type="colorScale" priority="25">
      <colorScale>
        <cfvo type="min"/>
        <cfvo type="percentile" val="50"/>
        <cfvo type="max"/>
        <color rgb="FFF8696B"/>
        <color rgb="FFFFEB84"/>
        <color rgb="FF63BE7B"/>
      </colorScale>
    </cfRule>
  </conditionalFormatting>
  <conditionalFormatting sqref="A8">
    <cfRule type="colorScale" priority="24">
      <colorScale>
        <cfvo type="min"/>
        <cfvo type="percentile" val="50"/>
        <cfvo type="max"/>
        <color rgb="FF63BE7B"/>
        <color rgb="FFFFEB84"/>
        <color rgb="FFF8696B"/>
      </colorScale>
    </cfRule>
  </conditionalFormatting>
  <conditionalFormatting sqref="A10">
    <cfRule type="colorScale" priority="23">
      <colorScale>
        <cfvo type="min"/>
        <cfvo type="percentile" val="50"/>
        <cfvo type="max"/>
        <color rgb="FFF8696B"/>
        <color rgb="FFFFEB84"/>
        <color rgb="FF63BE7B"/>
      </colorScale>
    </cfRule>
  </conditionalFormatting>
  <conditionalFormatting sqref="A11">
    <cfRule type="colorScale" priority="22">
      <colorScale>
        <cfvo type="min"/>
        <cfvo type="percentile" val="50"/>
        <cfvo type="max"/>
        <color rgb="FFF8696B"/>
        <color rgb="FFFFEB84"/>
        <color rgb="FF63BE7B"/>
      </colorScale>
    </cfRule>
  </conditionalFormatting>
  <conditionalFormatting sqref="A12">
    <cfRule type="colorScale" priority="21">
      <colorScale>
        <cfvo type="min"/>
        <cfvo type="percentile" val="50"/>
        <cfvo type="max"/>
        <color rgb="FFF8696B"/>
        <color rgb="FFFFEB84"/>
        <color rgb="FF63BE7B"/>
      </colorScale>
    </cfRule>
  </conditionalFormatting>
  <conditionalFormatting sqref="A13">
    <cfRule type="colorScale" priority="20">
      <colorScale>
        <cfvo type="min"/>
        <cfvo type="percentile" val="50"/>
        <cfvo type="max"/>
        <color rgb="FFF8696B"/>
        <color rgb="FFFFEB84"/>
        <color rgb="FF63BE7B"/>
      </colorScale>
    </cfRule>
  </conditionalFormatting>
  <conditionalFormatting sqref="A14">
    <cfRule type="colorScale" priority="19">
      <colorScale>
        <cfvo type="min"/>
        <cfvo type="percentile" val="50"/>
        <cfvo type="max"/>
        <color rgb="FFF8696B"/>
        <color rgb="FFFFEB84"/>
        <color rgb="FF63BE7B"/>
      </colorScale>
    </cfRule>
  </conditionalFormatting>
  <conditionalFormatting sqref="A15">
    <cfRule type="colorScale" priority="18">
      <colorScale>
        <cfvo type="min"/>
        <cfvo type="percentile" val="50"/>
        <cfvo type="max"/>
        <color rgb="FFF8696B"/>
        <color rgb="FFFFEB84"/>
        <color rgb="FF63BE7B"/>
      </colorScale>
    </cfRule>
  </conditionalFormatting>
  <conditionalFormatting sqref="A16">
    <cfRule type="colorScale" priority="17">
      <colorScale>
        <cfvo type="min"/>
        <cfvo type="percentile" val="50"/>
        <cfvo type="max"/>
        <color rgb="FFF8696B"/>
        <color rgb="FFFFEB84"/>
        <color rgb="FF63BE7B"/>
      </colorScale>
    </cfRule>
  </conditionalFormatting>
  <conditionalFormatting sqref="A17">
    <cfRule type="colorScale" priority="16">
      <colorScale>
        <cfvo type="min"/>
        <cfvo type="percentile" val="50"/>
        <cfvo type="max"/>
        <color rgb="FFF8696B"/>
        <color rgb="FFFFEB84"/>
        <color rgb="FF63BE7B"/>
      </colorScale>
    </cfRule>
  </conditionalFormatting>
  <conditionalFormatting sqref="A18">
    <cfRule type="colorScale" priority="15">
      <colorScale>
        <cfvo type="min"/>
        <cfvo type="percentile" val="50"/>
        <cfvo type="max"/>
        <color rgb="FFF8696B"/>
        <color rgb="FFFFEB84"/>
        <color rgb="FF63BE7B"/>
      </colorScale>
    </cfRule>
  </conditionalFormatting>
  <conditionalFormatting sqref="A19">
    <cfRule type="colorScale" priority="14">
      <colorScale>
        <cfvo type="min"/>
        <cfvo type="percentile" val="50"/>
        <cfvo type="max"/>
        <color rgb="FFF8696B"/>
        <color rgb="FFFFEB84"/>
        <color rgb="FF63BE7B"/>
      </colorScale>
    </cfRule>
  </conditionalFormatting>
  <conditionalFormatting sqref="A20">
    <cfRule type="colorScale" priority="13">
      <colorScale>
        <cfvo type="min"/>
        <cfvo type="percentile" val="50"/>
        <cfvo type="max"/>
        <color rgb="FFF8696B"/>
        <color rgb="FFFFEB84"/>
        <color rgb="FF63BE7B"/>
      </colorScale>
    </cfRule>
  </conditionalFormatting>
  <conditionalFormatting sqref="A21">
    <cfRule type="colorScale" priority="12">
      <colorScale>
        <cfvo type="min"/>
        <cfvo type="percentile" val="50"/>
        <cfvo type="max"/>
        <color rgb="FFF8696B"/>
        <color rgb="FFFFEB84"/>
        <color rgb="FF63BE7B"/>
      </colorScale>
    </cfRule>
  </conditionalFormatting>
  <conditionalFormatting sqref="C2:C69">
    <cfRule type="colorScale" priority="113">
      <colorScale>
        <cfvo type="min"/>
        <cfvo type="percentile" val="50"/>
        <cfvo type="max"/>
        <color rgb="FFF8696B"/>
        <color rgb="FFFFEB84"/>
        <color rgb="FF63BE7B"/>
      </colorScale>
    </cfRule>
  </conditionalFormatting>
  <conditionalFormatting sqref="D2:F69">
    <cfRule type="colorScale" priority="115">
      <colorScale>
        <cfvo type="min"/>
        <cfvo type="percentile" val="50"/>
        <cfvo type="max"/>
        <color rgb="FFF8696B"/>
        <color rgb="FFFFEB84"/>
        <color rgb="FF63BE7B"/>
      </colorScale>
    </cfRule>
  </conditionalFormatting>
  <conditionalFormatting sqref="M2:M69">
    <cfRule type="colorScale" priority="119">
      <colorScale>
        <cfvo type="min"/>
        <cfvo type="percentile" val="50"/>
        <cfvo type="max"/>
        <color rgb="FFF8696B"/>
        <color rgb="FFFFEB84"/>
        <color rgb="FF63BE7B"/>
      </colorScale>
    </cfRule>
  </conditionalFormatting>
  <conditionalFormatting sqref="N2:N69">
    <cfRule type="colorScale" priority="121">
      <colorScale>
        <cfvo type="min"/>
        <cfvo type="percentile" val="50"/>
        <cfvo type="max"/>
        <color rgb="FFF8696B"/>
        <color rgb="FFFFEB84"/>
        <color rgb="FF63BE7B"/>
      </colorScale>
    </cfRule>
  </conditionalFormatting>
  <conditionalFormatting sqref="O2:O69">
    <cfRule type="colorScale" priority="123">
      <colorScale>
        <cfvo type="min"/>
        <cfvo type="percentile" val="50"/>
        <cfvo type="max"/>
        <color rgb="FFF8696B"/>
        <color rgb="FFFFEB84"/>
        <color rgb="FF63BE7B"/>
      </colorScale>
    </cfRule>
  </conditionalFormatting>
  <conditionalFormatting sqref="P2:P69">
    <cfRule type="colorScale" priority="125">
      <colorScale>
        <cfvo type="min"/>
        <cfvo type="percentile" val="50"/>
        <cfvo type="max"/>
        <color rgb="FFF8696B"/>
        <color rgb="FFFFEB84"/>
        <color rgb="FF63BE7B"/>
      </colorScale>
    </cfRule>
  </conditionalFormatting>
  <conditionalFormatting sqref="Q2:Q69">
    <cfRule type="colorScale" priority="127">
      <colorScale>
        <cfvo type="min"/>
        <cfvo type="percentile" val="50"/>
        <cfvo type="max"/>
        <color rgb="FFF8696B"/>
        <color rgb="FFFFEB84"/>
        <color rgb="FF63BE7B"/>
      </colorScale>
    </cfRule>
  </conditionalFormatting>
  <conditionalFormatting sqref="R2:R69">
    <cfRule type="colorScale" priority="129">
      <colorScale>
        <cfvo type="min"/>
        <cfvo type="percentile" val="50"/>
        <cfvo type="max"/>
        <color rgb="FFF8696B"/>
        <color rgb="FFFFEB84"/>
        <color rgb="FF63BE7B"/>
      </colorScale>
    </cfRule>
  </conditionalFormatting>
  <conditionalFormatting sqref="S69">
    <cfRule type="colorScale" priority="131">
      <colorScale>
        <cfvo type="min"/>
        <cfvo type="percentile" val="50"/>
        <cfvo type="max"/>
        <color rgb="FFF8696B"/>
        <color rgb="FFFFEB84"/>
        <color rgb="FF63BE7B"/>
      </colorScale>
    </cfRule>
  </conditionalFormatting>
  <conditionalFormatting sqref="T69">
    <cfRule type="colorScale" priority="133">
      <colorScale>
        <cfvo type="min"/>
        <cfvo type="percentile" val="50"/>
        <cfvo type="max"/>
        <color rgb="FFF8696B"/>
        <color rgb="FFFFEB84"/>
        <color rgb="FF63BE7B"/>
      </colorScale>
    </cfRule>
  </conditionalFormatting>
  <conditionalFormatting sqref="U2:U69 V2:X68 S2:T68">
    <cfRule type="colorScale" priority="135">
      <colorScale>
        <cfvo type="min"/>
        <cfvo type="percentile" val="50"/>
        <cfvo type="max"/>
        <color rgb="FFF8696B"/>
        <color rgb="FFFFEB84"/>
        <color rgb="FF63BE7B"/>
      </colorScale>
    </cfRule>
  </conditionalFormatting>
  <conditionalFormatting sqref="V69">
    <cfRule type="colorScale" priority="137">
      <colorScale>
        <cfvo type="min"/>
        <cfvo type="percentile" val="50"/>
        <cfvo type="max"/>
        <color rgb="FFF8696B"/>
        <color rgb="FFFFEB84"/>
        <color rgb="FF63BE7B"/>
      </colorScale>
    </cfRule>
  </conditionalFormatting>
  <conditionalFormatting sqref="W69">
    <cfRule type="colorScale" priority="139">
      <colorScale>
        <cfvo type="min"/>
        <cfvo type="percentile" val="50"/>
        <cfvo type="max"/>
        <color rgb="FFF8696B"/>
        <color rgb="FFFFEB84"/>
        <color rgb="FF63BE7B"/>
      </colorScale>
    </cfRule>
  </conditionalFormatting>
  <conditionalFormatting sqref="X69">
    <cfRule type="colorScale" priority="141">
      <colorScale>
        <cfvo type="min"/>
        <cfvo type="percentile" val="50"/>
        <cfvo type="max"/>
        <color rgb="FFF8696B"/>
        <color rgb="FFFFEB84"/>
        <color rgb="FF63BE7B"/>
      </colorScale>
    </cfRule>
  </conditionalFormatting>
  <conditionalFormatting sqref="X2:X68">
    <cfRule type="colorScale" priority="5">
      <colorScale>
        <cfvo type="min"/>
        <cfvo type="percentile" val="50"/>
        <cfvo type="max"/>
        <color rgb="FFF8696B"/>
        <color rgb="FFFFEB84"/>
        <color rgb="FF63BE7B"/>
      </colorScale>
    </cfRule>
  </conditionalFormatting>
  <conditionalFormatting sqref="S2:S68">
    <cfRule type="colorScale" priority="10">
      <colorScale>
        <cfvo type="min"/>
        <cfvo type="percentile" val="50"/>
        <cfvo type="max"/>
        <color rgb="FFF8696B"/>
        <color rgb="FFFFEB84"/>
        <color rgb="FF63BE7B"/>
      </colorScale>
    </cfRule>
  </conditionalFormatting>
  <conditionalFormatting sqref="T2:T68">
    <cfRule type="colorScale" priority="9">
      <colorScale>
        <cfvo type="min"/>
        <cfvo type="percentile" val="50"/>
        <cfvo type="max"/>
        <color rgb="FFF8696B"/>
        <color rgb="FFFFEB84"/>
        <color rgb="FF63BE7B"/>
      </colorScale>
    </cfRule>
  </conditionalFormatting>
  <conditionalFormatting sqref="U2:U68">
    <cfRule type="colorScale" priority="8">
      <colorScale>
        <cfvo type="min"/>
        <cfvo type="percentile" val="50"/>
        <cfvo type="max"/>
        <color rgb="FFF8696B"/>
        <color rgb="FFFFEB84"/>
        <color rgb="FF63BE7B"/>
      </colorScale>
    </cfRule>
  </conditionalFormatting>
  <conditionalFormatting sqref="V2:V68">
    <cfRule type="colorScale" priority="7">
      <colorScale>
        <cfvo type="min"/>
        <cfvo type="percentile" val="50"/>
        <cfvo type="max"/>
        <color rgb="FFF8696B"/>
        <color rgb="FFFFEB84"/>
        <color rgb="FF63BE7B"/>
      </colorScale>
    </cfRule>
  </conditionalFormatting>
  <conditionalFormatting sqref="W2:W68">
    <cfRule type="colorScale" priority="6">
      <colorScale>
        <cfvo type="min"/>
        <cfvo type="percentile" val="50"/>
        <cfvo type="max"/>
        <color rgb="FFF8696B"/>
        <color rgb="FFFFEB84"/>
        <color rgb="FF63BE7B"/>
      </colorScale>
    </cfRule>
  </conditionalFormatting>
  <conditionalFormatting sqref="B2:B69">
    <cfRule type="colorScale" priority="142">
      <colorScale>
        <cfvo type="min"/>
        <cfvo type="percentile" val="50"/>
        <cfvo type="max"/>
        <color rgb="FF63BE7B"/>
        <color rgb="FFFFEB84"/>
        <color rgb="FFF8696B"/>
      </colorScale>
    </cfRule>
  </conditionalFormatting>
  <conditionalFormatting sqref="G2:G69">
    <cfRule type="colorScale" priority="143">
      <colorScale>
        <cfvo type="min"/>
        <cfvo type="percentile" val="50"/>
        <cfvo type="max"/>
        <color rgb="FF63BE7B"/>
        <color rgb="FFFFEB84"/>
        <color rgb="FFF8696B"/>
      </colorScale>
    </cfRule>
  </conditionalFormatting>
  <conditionalFormatting sqref="J2:J68">
    <cfRule type="colorScale" priority="4">
      <colorScale>
        <cfvo type="min"/>
        <cfvo type="percentile" val="50"/>
        <cfvo type="max"/>
        <color rgb="FFF8696B"/>
        <color rgb="FFFFEB84"/>
        <color rgb="FF63BE7B"/>
      </colorScale>
    </cfRule>
  </conditionalFormatting>
  <conditionalFormatting sqref="L2:L68">
    <cfRule type="colorScale" priority="2">
      <colorScale>
        <cfvo type="min"/>
        <cfvo type="percentile" val="50"/>
        <cfvo type="max"/>
        <color rgb="FFF8696B"/>
        <color rgb="FFFFEB84"/>
        <color rgb="FF63BE7B"/>
      </colorScale>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2"/>
  <sheetViews>
    <sheetView workbookViewId="0">
      <pane xSplit="1" ySplit="1" topLeftCell="C2" activePane="bottomRight" state="frozen"/>
      <selection pane="topRight" activeCell="B1" sqref="B1"/>
      <selection pane="bottomLeft" activeCell="A2" sqref="A2"/>
      <selection pane="bottomRight" activeCell="A23" sqref="A23"/>
    </sheetView>
  </sheetViews>
  <sheetFormatPr defaultRowHeight="14.4" x14ac:dyDescent="0.3"/>
  <cols>
    <col min="1" max="1" width="41.33203125" bestFit="1" customWidth="1"/>
  </cols>
  <sheetData>
    <row r="1" spans="1:20" x14ac:dyDescent="0.3">
      <c r="A1" s="168" t="s">
        <v>312</v>
      </c>
      <c r="B1" s="168" t="s">
        <v>308</v>
      </c>
      <c r="C1" s="168" t="s">
        <v>313</v>
      </c>
      <c r="D1" s="168" t="s">
        <v>314</v>
      </c>
      <c r="E1" s="168"/>
      <c r="F1" s="168"/>
      <c r="G1" s="168" t="s">
        <v>309</v>
      </c>
      <c r="H1" s="168" t="s">
        <v>315</v>
      </c>
      <c r="I1" s="168" t="s">
        <v>324</v>
      </c>
      <c r="J1" s="168" t="s">
        <v>325</v>
      </c>
      <c r="K1" s="168" t="s">
        <v>326</v>
      </c>
      <c r="L1" s="168" t="s">
        <v>327</v>
      </c>
      <c r="M1" s="168" t="s">
        <v>328</v>
      </c>
      <c r="N1" s="168" t="s">
        <v>329</v>
      </c>
      <c r="O1" s="168" t="s">
        <v>330</v>
      </c>
      <c r="P1" s="168" t="s">
        <v>331</v>
      </c>
      <c r="Q1" s="168" t="s">
        <v>332</v>
      </c>
      <c r="R1" s="168" t="s">
        <v>333</v>
      </c>
      <c r="S1" s="168" t="s">
        <v>334</v>
      </c>
      <c r="T1" s="168" t="s">
        <v>335</v>
      </c>
    </row>
    <row r="2" spans="1:20" x14ac:dyDescent="0.3">
      <c r="A2" t="s">
        <v>198</v>
      </c>
      <c r="B2">
        <v>14</v>
      </c>
      <c r="C2">
        <v>44</v>
      </c>
      <c r="D2" s="167">
        <v>0.44</v>
      </c>
      <c r="E2" s="167" t="s">
        <v>311</v>
      </c>
      <c r="F2" s="167" t="s">
        <v>1000</v>
      </c>
      <c r="G2" s="163">
        <v>1</v>
      </c>
      <c r="H2" t="s">
        <v>1001</v>
      </c>
      <c r="I2" s="163">
        <v>18</v>
      </c>
      <c r="J2" s="163">
        <v>19</v>
      </c>
      <c r="K2" s="163">
        <v>2</v>
      </c>
      <c r="L2" s="163">
        <v>5</v>
      </c>
      <c r="M2" s="163">
        <v>0</v>
      </c>
      <c r="N2" s="163">
        <v>0</v>
      </c>
      <c r="O2" s="167">
        <v>0.94736842105263153</v>
      </c>
      <c r="P2" s="167">
        <v>0.79166666666666663</v>
      </c>
      <c r="Q2" s="167">
        <v>8.6956521739130432E-2</v>
      </c>
      <c r="R2" s="167">
        <v>0.35714285714285715</v>
      </c>
      <c r="S2" s="167">
        <v>0</v>
      </c>
      <c r="T2" s="167">
        <v>0</v>
      </c>
    </row>
    <row r="3" spans="1:20" x14ac:dyDescent="0.3">
      <c r="A3" t="s">
        <v>1002</v>
      </c>
      <c r="B3">
        <v>14</v>
      </c>
      <c r="C3">
        <v>44</v>
      </c>
      <c r="D3" s="167">
        <v>0.44</v>
      </c>
      <c r="E3" s="167" t="s">
        <v>311</v>
      </c>
      <c r="F3" s="167" t="s">
        <v>1000</v>
      </c>
      <c r="G3" s="163">
        <v>1</v>
      </c>
      <c r="H3" t="s">
        <v>1001</v>
      </c>
      <c r="I3" s="163">
        <v>18</v>
      </c>
      <c r="J3" s="163">
        <v>17</v>
      </c>
      <c r="K3" s="163">
        <v>2</v>
      </c>
      <c r="L3" s="163">
        <v>7</v>
      </c>
      <c r="M3" s="163">
        <v>0</v>
      </c>
      <c r="N3" s="163">
        <v>0</v>
      </c>
      <c r="O3" s="167">
        <v>0.94736842105263153</v>
      </c>
      <c r="P3" s="167">
        <v>0.70833333333333337</v>
      </c>
      <c r="Q3" s="167">
        <v>8.6956521739130432E-2</v>
      </c>
      <c r="R3" s="167">
        <v>0.5</v>
      </c>
      <c r="S3" s="167">
        <v>0</v>
      </c>
      <c r="T3" s="167">
        <v>0</v>
      </c>
    </row>
    <row r="4" spans="1:20" x14ac:dyDescent="0.3">
      <c r="A4" t="s">
        <v>1003</v>
      </c>
      <c r="B4">
        <v>16</v>
      </c>
      <c r="C4">
        <v>43</v>
      </c>
      <c r="D4" s="167">
        <v>0.43</v>
      </c>
      <c r="E4" s="167" t="s">
        <v>311</v>
      </c>
      <c r="F4" s="167" t="s">
        <v>1000</v>
      </c>
      <c r="G4" s="163">
        <v>3</v>
      </c>
      <c r="H4" t="s">
        <v>1001</v>
      </c>
      <c r="I4" s="163">
        <v>18</v>
      </c>
      <c r="J4" s="163">
        <v>13</v>
      </c>
      <c r="K4" s="163">
        <v>6</v>
      </c>
      <c r="L4" s="163">
        <v>4</v>
      </c>
      <c r="M4" s="163">
        <v>2</v>
      </c>
      <c r="N4" s="163">
        <v>0</v>
      </c>
      <c r="O4" s="167">
        <v>0.94736842105263153</v>
      </c>
      <c r="P4" s="167">
        <v>0.54166666666666663</v>
      </c>
      <c r="Q4" s="167">
        <v>0.2608695652173913</v>
      </c>
      <c r="R4" s="167">
        <v>0.2857142857142857</v>
      </c>
      <c r="S4" s="167">
        <v>0.15384615384615385</v>
      </c>
      <c r="T4" s="167">
        <v>0</v>
      </c>
    </row>
    <row r="5" spans="1:20" x14ac:dyDescent="0.3">
      <c r="A5" t="s">
        <v>1004</v>
      </c>
      <c r="B5">
        <v>16</v>
      </c>
      <c r="C5">
        <v>43</v>
      </c>
      <c r="D5" s="167">
        <v>0.43</v>
      </c>
      <c r="E5" s="167" t="s">
        <v>311</v>
      </c>
      <c r="F5" s="167" t="s">
        <v>1000</v>
      </c>
      <c r="G5" s="163">
        <v>3</v>
      </c>
      <c r="H5" t="s">
        <v>1001</v>
      </c>
      <c r="I5" s="163">
        <v>18</v>
      </c>
      <c r="J5" s="163">
        <v>16</v>
      </c>
      <c r="K5" s="163">
        <v>0</v>
      </c>
      <c r="L5" s="163">
        <v>1</v>
      </c>
      <c r="M5" s="163">
        <v>8</v>
      </c>
      <c r="N5" s="163">
        <v>0</v>
      </c>
      <c r="O5" s="167">
        <v>0.94736842105263153</v>
      </c>
      <c r="P5" s="167">
        <v>0.66666666666666663</v>
      </c>
      <c r="Q5" s="167">
        <v>0</v>
      </c>
      <c r="R5" s="167">
        <v>7.1428571428571425E-2</v>
      </c>
      <c r="S5" s="167">
        <v>0.61538461538461542</v>
      </c>
      <c r="T5" s="167">
        <v>0</v>
      </c>
    </row>
    <row r="6" spans="1:20" x14ac:dyDescent="0.3">
      <c r="A6" t="s">
        <v>204</v>
      </c>
      <c r="B6">
        <v>20</v>
      </c>
      <c r="C6">
        <v>39.5</v>
      </c>
      <c r="D6" s="167">
        <v>0.39500000000000002</v>
      </c>
      <c r="E6" s="167" t="s">
        <v>311</v>
      </c>
      <c r="F6" s="167" t="s">
        <v>1000</v>
      </c>
      <c r="G6" s="163">
        <v>5</v>
      </c>
      <c r="H6" t="s">
        <v>1022</v>
      </c>
      <c r="I6" s="163">
        <v>18</v>
      </c>
      <c r="J6" s="163">
        <v>16</v>
      </c>
      <c r="K6" s="163">
        <v>2</v>
      </c>
      <c r="L6" s="163">
        <v>2.5</v>
      </c>
      <c r="M6" s="163">
        <v>1</v>
      </c>
      <c r="N6" s="163">
        <v>0</v>
      </c>
      <c r="O6" s="167">
        <v>0.94736842105263153</v>
      </c>
      <c r="P6" s="167">
        <v>0.66666666666666663</v>
      </c>
      <c r="Q6" s="167">
        <v>8.6956521739130432E-2</v>
      </c>
      <c r="R6" s="167">
        <v>0.17857142857142858</v>
      </c>
      <c r="S6" s="167">
        <v>7.6923076923076927E-2</v>
      </c>
      <c r="T6" s="167">
        <v>0</v>
      </c>
    </row>
    <row r="7" spans="1:20" x14ac:dyDescent="0.3">
      <c r="A7" t="s">
        <v>1005</v>
      </c>
      <c r="B7">
        <v>21</v>
      </c>
      <c r="C7">
        <v>38</v>
      </c>
      <c r="D7" s="167">
        <v>0.38</v>
      </c>
      <c r="E7" s="167" t="s">
        <v>311</v>
      </c>
      <c r="F7" s="167" t="s">
        <v>1000</v>
      </c>
      <c r="G7" s="163">
        <v>6</v>
      </c>
      <c r="H7" t="s">
        <v>1022</v>
      </c>
      <c r="I7" s="163">
        <v>17</v>
      </c>
      <c r="J7" s="163">
        <v>17</v>
      </c>
      <c r="K7" s="163">
        <v>2</v>
      </c>
      <c r="L7" s="163">
        <v>2</v>
      </c>
      <c r="M7" s="163">
        <v>0</v>
      </c>
      <c r="N7" s="163">
        <v>0</v>
      </c>
      <c r="O7" s="167">
        <v>0.89473684210526316</v>
      </c>
      <c r="P7" s="167">
        <v>0.70833333333333337</v>
      </c>
      <c r="Q7" s="167">
        <v>8.6956521739130432E-2</v>
      </c>
      <c r="R7" s="167">
        <v>0.14285714285714285</v>
      </c>
      <c r="S7" s="167">
        <v>0</v>
      </c>
      <c r="T7" s="167">
        <v>0</v>
      </c>
    </row>
    <row r="8" spans="1:20" x14ac:dyDescent="0.3">
      <c r="A8" t="s">
        <v>191</v>
      </c>
      <c r="B8">
        <v>21</v>
      </c>
      <c r="C8">
        <v>38</v>
      </c>
      <c r="D8" s="167">
        <v>0.38</v>
      </c>
      <c r="E8" s="167" t="s">
        <v>311</v>
      </c>
      <c r="F8" s="167" t="s">
        <v>1000</v>
      </c>
      <c r="G8" s="163">
        <v>6</v>
      </c>
      <c r="H8" t="s">
        <v>1022</v>
      </c>
      <c r="I8" s="163">
        <v>18</v>
      </c>
      <c r="J8" s="163">
        <v>15</v>
      </c>
      <c r="K8" s="163">
        <v>4</v>
      </c>
      <c r="L8" s="163">
        <v>1</v>
      </c>
      <c r="M8" s="163">
        <v>0</v>
      </c>
      <c r="N8" s="163">
        <v>0</v>
      </c>
      <c r="O8" s="167">
        <v>0.94736842105263153</v>
      </c>
      <c r="P8" s="167">
        <v>0.625</v>
      </c>
      <c r="Q8" s="167">
        <v>0.17391304347826086</v>
      </c>
      <c r="R8" s="167">
        <v>7.1428571428571425E-2</v>
      </c>
      <c r="S8" s="167">
        <v>0</v>
      </c>
      <c r="T8" s="167">
        <v>0</v>
      </c>
    </row>
    <row r="9" spans="1:20" x14ac:dyDescent="0.3">
      <c r="A9" t="s">
        <v>199</v>
      </c>
      <c r="B9">
        <v>23</v>
      </c>
      <c r="C9">
        <v>36</v>
      </c>
      <c r="D9" s="167">
        <v>0.36</v>
      </c>
      <c r="E9" s="167" t="s">
        <v>311</v>
      </c>
      <c r="F9" s="167" t="s">
        <v>1000</v>
      </c>
      <c r="G9" s="163">
        <v>8</v>
      </c>
      <c r="H9" t="s">
        <v>1022</v>
      </c>
      <c r="I9" s="163">
        <v>18</v>
      </c>
      <c r="J9" s="163">
        <v>13</v>
      </c>
      <c r="K9" s="163">
        <v>3</v>
      </c>
      <c r="L9" s="163">
        <v>2</v>
      </c>
      <c r="M9" s="163">
        <v>0</v>
      </c>
      <c r="N9" s="163">
        <v>0</v>
      </c>
      <c r="O9" s="167">
        <v>0.94736842105263153</v>
      </c>
      <c r="P9" s="167">
        <v>0.54166666666666663</v>
      </c>
      <c r="Q9" s="167">
        <v>0.13043478260869565</v>
      </c>
      <c r="R9" s="167">
        <v>0.14285714285714285</v>
      </c>
      <c r="S9" s="167">
        <v>0</v>
      </c>
      <c r="T9" s="167">
        <v>0</v>
      </c>
    </row>
    <row r="10" spans="1:20" x14ac:dyDescent="0.3">
      <c r="A10" t="s">
        <v>230</v>
      </c>
      <c r="B10">
        <v>23</v>
      </c>
      <c r="C10">
        <v>36</v>
      </c>
      <c r="D10" s="167">
        <v>0.36</v>
      </c>
      <c r="E10" s="167" t="s">
        <v>311</v>
      </c>
      <c r="F10" s="167" t="s">
        <v>1000</v>
      </c>
      <c r="G10" s="163">
        <v>8</v>
      </c>
      <c r="H10" t="s">
        <v>1022</v>
      </c>
      <c r="I10" s="163">
        <v>18</v>
      </c>
      <c r="J10" s="163">
        <v>14</v>
      </c>
      <c r="K10" s="163">
        <v>0</v>
      </c>
      <c r="L10" s="163">
        <v>4</v>
      </c>
      <c r="M10" s="163">
        <v>0</v>
      </c>
      <c r="N10" s="163">
        <v>0</v>
      </c>
      <c r="O10" s="167">
        <v>0.94736842105263153</v>
      </c>
      <c r="P10" s="167">
        <v>0.58333333333333337</v>
      </c>
      <c r="Q10" s="167">
        <v>0</v>
      </c>
      <c r="R10" s="167">
        <v>0.2857142857142857</v>
      </c>
      <c r="S10" s="167">
        <v>0</v>
      </c>
      <c r="T10" s="167">
        <v>0</v>
      </c>
    </row>
    <row r="11" spans="1:20" x14ac:dyDescent="0.3">
      <c r="A11" t="s">
        <v>231</v>
      </c>
      <c r="B11">
        <v>23</v>
      </c>
      <c r="C11">
        <v>36</v>
      </c>
      <c r="D11" s="167">
        <v>0.36</v>
      </c>
      <c r="E11" s="167" t="s">
        <v>311</v>
      </c>
      <c r="F11" s="167" t="s">
        <v>1000</v>
      </c>
      <c r="G11" s="163">
        <v>8</v>
      </c>
      <c r="H11" t="s">
        <v>1022</v>
      </c>
      <c r="I11" s="163">
        <v>18</v>
      </c>
      <c r="J11" s="163">
        <v>12</v>
      </c>
      <c r="K11" s="163">
        <v>3</v>
      </c>
      <c r="L11" s="163">
        <v>3</v>
      </c>
      <c r="M11" s="163">
        <v>0</v>
      </c>
      <c r="N11" s="163">
        <v>0</v>
      </c>
      <c r="O11" s="167">
        <v>0.94736842105263153</v>
      </c>
      <c r="P11" s="167">
        <v>0.5</v>
      </c>
      <c r="Q11" s="167">
        <v>0.13043478260869565</v>
      </c>
      <c r="R11" s="167">
        <v>0.21428571428571427</v>
      </c>
      <c r="S11" s="167">
        <v>0</v>
      </c>
      <c r="T11" s="167">
        <v>0</v>
      </c>
    </row>
    <row r="12" spans="1:20" x14ac:dyDescent="0.3">
      <c r="A12" t="s">
        <v>219</v>
      </c>
      <c r="B12">
        <v>26</v>
      </c>
      <c r="C12">
        <v>34.5</v>
      </c>
      <c r="D12" s="167">
        <v>0.34499999999999997</v>
      </c>
      <c r="E12" s="167" t="s">
        <v>311</v>
      </c>
      <c r="F12" s="167" t="s">
        <v>1000</v>
      </c>
      <c r="G12" s="163">
        <v>11</v>
      </c>
      <c r="H12" t="s">
        <v>1023</v>
      </c>
      <c r="I12" s="163">
        <v>13</v>
      </c>
      <c r="J12" s="163">
        <v>13.5</v>
      </c>
      <c r="K12" s="163">
        <v>6</v>
      </c>
      <c r="L12" s="163">
        <v>2</v>
      </c>
      <c r="M12" s="163">
        <v>0</v>
      </c>
      <c r="N12" s="163">
        <v>0</v>
      </c>
      <c r="O12" s="167">
        <v>0.68421052631578949</v>
      </c>
      <c r="P12" s="167">
        <v>0.5625</v>
      </c>
      <c r="Q12" s="167">
        <v>0.2608695652173913</v>
      </c>
      <c r="R12" s="167">
        <v>0.14285714285714285</v>
      </c>
      <c r="S12" s="167">
        <v>0</v>
      </c>
      <c r="T12" s="167">
        <v>0</v>
      </c>
    </row>
    <row r="13" spans="1:20" x14ac:dyDescent="0.3">
      <c r="A13" t="s">
        <v>197</v>
      </c>
      <c r="B13">
        <v>27</v>
      </c>
      <c r="C13">
        <v>34</v>
      </c>
      <c r="D13" s="167">
        <v>0.34</v>
      </c>
      <c r="E13" s="167" t="s">
        <v>311</v>
      </c>
      <c r="F13" s="167" t="s">
        <v>1000</v>
      </c>
      <c r="G13" s="163">
        <v>12</v>
      </c>
      <c r="H13" t="s">
        <v>1023</v>
      </c>
      <c r="I13" s="163">
        <v>16</v>
      </c>
      <c r="J13" s="163">
        <v>10.5</v>
      </c>
      <c r="K13" s="163">
        <v>5</v>
      </c>
      <c r="L13" s="163">
        <v>2.5</v>
      </c>
      <c r="M13" s="163">
        <v>0</v>
      </c>
      <c r="N13" s="163">
        <v>0</v>
      </c>
      <c r="O13" s="167">
        <v>0.84210526315789469</v>
      </c>
      <c r="P13" s="167">
        <v>0.4375</v>
      </c>
      <c r="Q13" s="167">
        <v>0.21739130434782608</v>
      </c>
      <c r="R13" s="167">
        <v>0.17857142857142858</v>
      </c>
      <c r="S13" s="167">
        <v>0</v>
      </c>
      <c r="T13" s="167">
        <v>0</v>
      </c>
    </row>
    <row r="14" spans="1:20" x14ac:dyDescent="0.3">
      <c r="A14" t="s">
        <v>214</v>
      </c>
      <c r="B14">
        <v>28</v>
      </c>
      <c r="C14">
        <v>30</v>
      </c>
      <c r="D14" s="167">
        <v>0.3</v>
      </c>
      <c r="E14" s="167" t="s">
        <v>311</v>
      </c>
      <c r="F14" s="167" t="s">
        <v>1000</v>
      </c>
      <c r="G14" s="163">
        <v>13</v>
      </c>
      <c r="H14" t="s">
        <v>1024</v>
      </c>
      <c r="I14" s="163">
        <v>16</v>
      </c>
      <c r="J14" s="163">
        <v>13</v>
      </c>
      <c r="K14" s="163">
        <v>0</v>
      </c>
      <c r="L14" s="163">
        <v>1</v>
      </c>
      <c r="M14" s="163">
        <v>0</v>
      </c>
      <c r="N14" s="163">
        <v>0</v>
      </c>
      <c r="O14" s="167">
        <v>0.84210526315789469</v>
      </c>
      <c r="P14" s="167">
        <v>0.54166666666666663</v>
      </c>
      <c r="Q14" s="167">
        <v>0</v>
      </c>
      <c r="R14" s="167">
        <v>7.1428571428571425E-2</v>
      </c>
      <c r="S14" s="167">
        <v>0</v>
      </c>
      <c r="T14" s="167">
        <v>0</v>
      </c>
    </row>
    <row r="15" spans="1:20" x14ac:dyDescent="0.3">
      <c r="A15" t="s">
        <v>207</v>
      </c>
      <c r="B15">
        <v>29</v>
      </c>
      <c r="C15">
        <v>29</v>
      </c>
      <c r="D15" s="167">
        <v>0.28999999999999998</v>
      </c>
      <c r="E15" s="167" t="s">
        <v>311</v>
      </c>
      <c r="F15" s="167" t="s">
        <v>1000</v>
      </c>
      <c r="G15" s="163">
        <v>14</v>
      </c>
      <c r="H15" t="s">
        <v>1024</v>
      </c>
      <c r="I15" s="163">
        <v>18</v>
      </c>
      <c r="J15" s="163">
        <v>8</v>
      </c>
      <c r="K15" s="163">
        <v>0</v>
      </c>
      <c r="L15" s="163">
        <v>3</v>
      </c>
      <c r="M15" s="163">
        <v>0</v>
      </c>
      <c r="N15" s="163">
        <v>0</v>
      </c>
      <c r="O15" s="167">
        <v>0.94736842105263153</v>
      </c>
      <c r="P15" s="167">
        <v>0.33333333333333331</v>
      </c>
      <c r="Q15" s="167">
        <v>0</v>
      </c>
      <c r="R15" s="167">
        <v>0.21428571428571427</v>
      </c>
      <c r="S15" s="167">
        <v>0</v>
      </c>
      <c r="T15" s="167">
        <v>0</v>
      </c>
    </row>
    <row r="16" spans="1:20" x14ac:dyDescent="0.3">
      <c r="A16" t="s">
        <v>215</v>
      </c>
      <c r="B16">
        <v>31</v>
      </c>
      <c r="C16">
        <v>27</v>
      </c>
      <c r="D16" s="167">
        <v>0.27</v>
      </c>
      <c r="E16" s="167" t="s">
        <v>311</v>
      </c>
      <c r="F16" s="167" t="s">
        <v>1000</v>
      </c>
      <c r="G16" s="163">
        <v>15</v>
      </c>
      <c r="H16" t="s">
        <v>1024</v>
      </c>
      <c r="I16" s="163">
        <v>16</v>
      </c>
      <c r="J16" s="163">
        <v>8</v>
      </c>
      <c r="K16" s="163">
        <v>0</v>
      </c>
      <c r="L16" s="163">
        <v>3</v>
      </c>
      <c r="M16" s="163">
        <v>0</v>
      </c>
      <c r="N16" s="163">
        <v>0</v>
      </c>
      <c r="O16" s="167">
        <v>0.84210526315789469</v>
      </c>
      <c r="P16" s="167">
        <v>0.33333333333333331</v>
      </c>
      <c r="Q16" s="167">
        <v>0</v>
      </c>
      <c r="R16" s="167">
        <v>0.21428571428571427</v>
      </c>
      <c r="S16" s="167">
        <v>0</v>
      </c>
      <c r="T16" s="167">
        <v>0</v>
      </c>
    </row>
    <row r="17" spans="1:20" x14ac:dyDescent="0.3">
      <c r="A17" t="s">
        <v>190</v>
      </c>
      <c r="B17">
        <v>32</v>
      </c>
      <c r="C17">
        <v>25.5</v>
      </c>
      <c r="D17" s="167">
        <v>0.255</v>
      </c>
      <c r="E17" s="167" t="s">
        <v>311</v>
      </c>
      <c r="F17" s="167" t="s">
        <v>1000</v>
      </c>
      <c r="G17" s="163">
        <v>16</v>
      </c>
      <c r="H17" t="s">
        <v>1024</v>
      </c>
      <c r="I17" s="163">
        <v>13</v>
      </c>
      <c r="J17" s="163">
        <v>11.5</v>
      </c>
      <c r="K17" s="163">
        <v>0</v>
      </c>
      <c r="L17" s="163">
        <v>1</v>
      </c>
      <c r="M17" s="163">
        <v>0</v>
      </c>
      <c r="N17" s="163">
        <v>0</v>
      </c>
      <c r="O17" s="167">
        <v>0.68421052631578949</v>
      </c>
      <c r="P17" s="167">
        <v>0.47916666666666669</v>
      </c>
      <c r="Q17" s="167">
        <v>0</v>
      </c>
      <c r="R17" s="167">
        <v>7.1428571428571425E-2</v>
      </c>
      <c r="S17" s="167">
        <v>0</v>
      </c>
      <c r="T17" s="167">
        <v>0</v>
      </c>
    </row>
    <row r="18" spans="1:20" x14ac:dyDescent="0.3">
      <c r="A18" t="s">
        <v>1006</v>
      </c>
      <c r="B18">
        <v>33</v>
      </c>
      <c r="C18">
        <v>24</v>
      </c>
      <c r="D18" s="167">
        <v>0.24</v>
      </c>
      <c r="E18" s="167" t="s">
        <v>311</v>
      </c>
      <c r="F18" s="167" t="s">
        <v>1000</v>
      </c>
      <c r="G18" s="163">
        <v>17</v>
      </c>
      <c r="H18" t="s">
        <v>1025</v>
      </c>
      <c r="I18" s="163">
        <v>12.5</v>
      </c>
      <c r="J18" s="163">
        <v>9.5</v>
      </c>
      <c r="K18" s="163">
        <v>0</v>
      </c>
      <c r="L18" s="163">
        <v>2</v>
      </c>
      <c r="M18" s="163">
        <v>0</v>
      </c>
      <c r="N18" s="163">
        <v>0</v>
      </c>
      <c r="O18" s="167">
        <v>0.65789473684210531</v>
      </c>
      <c r="P18" s="167">
        <v>0.39583333333333331</v>
      </c>
      <c r="Q18" s="167">
        <v>0</v>
      </c>
      <c r="R18" s="167">
        <v>0.14285714285714285</v>
      </c>
      <c r="S18" s="167">
        <v>0</v>
      </c>
      <c r="T18" s="167">
        <v>0</v>
      </c>
    </row>
    <row r="19" spans="1:20" x14ac:dyDescent="0.3">
      <c r="A19" t="s">
        <v>1007</v>
      </c>
      <c r="B19">
        <v>34</v>
      </c>
      <c r="C19">
        <v>23.5</v>
      </c>
      <c r="D19" s="167">
        <v>0.23499999999999999</v>
      </c>
      <c r="E19" s="167" t="s">
        <v>311</v>
      </c>
      <c r="F19" s="167" t="s">
        <v>1000</v>
      </c>
      <c r="G19" s="163">
        <v>18</v>
      </c>
      <c r="H19" t="s">
        <v>1025</v>
      </c>
      <c r="I19" s="163">
        <v>10.5</v>
      </c>
      <c r="J19" s="163">
        <v>11</v>
      </c>
      <c r="K19" s="163">
        <v>1</v>
      </c>
      <c r="L19" s="163">
        <v>1</v>
      </c>
      <c r="M19" s="163">
        <v>0</v>
      </c>
      <c r="N19" s="163">
        <v>0</v>
      </c>
      <c r="O19" s="167">
        <v>0.55263157894736847</v>
      </c>
      <c r="P19" s="167">
        <v>0.45833333333333331</v>
      </c>
      <c r="Q19" s="167">
        <v>4.3478260869565216E-2</v>
      </c>
      <c r="R19" s="167">
        <v>7.1428571428571425E-2</v>
      </c>
      <c r="S19" s="167">
        <v>0</v>
      </c>
      <c r="T19" s="167">
        <v>0</v>
      </c>
    </row>
    <row r="20" spans="1:20" x14ac:dyDescent="0.3">
      <c r="A20" t="s">
        <v>196</v>
      </c>
      <c r="B20">
        <v>34</v>
      </c>
      <c r="C20">
        <v>23.5</v>
      </c>
      <c r="D20" s="167">
        <v>0.23499999999999999</v>
      </c>
      <c r="E20" s="167" t="s">
        <v>311</v>
      </c>
      <c r="F20" s="167" t="s">
        <v>1000</v>
      </c>
      <c r="G20" s="163">
        <v>18</v>
      </c>
      <c r="H20" t="s">
        <v>1025</v>
      </c>
      <c r="I20" s="163">
        <v>10.5</v>
      </c>
      <c r="J20" s="163">
        <v>10</v>
      </c>
      <c r="K20" s="163">
        <v>2</v>
      </c>
      <c r="L20" s="163">
        <v>1</v>
      </c>
      <c r="M20" s="163">
        <v>0</v>
      </c>
      <c r="N20" s="163">
        <v>0</v>
      </c>
      <c r="O20" s="167">
        <v>0.55263157894736847</v>
      </c>
      <c r="P20" s="167">
        <v>0.41666666666666669</v>
      </c>
      <c r="Q20" s="167">
        <v>8.6956521739130432E-2</v>
      </c>
      <c r="R20" s="167">
        <v>7.1428571428571425E-2</v>
      </c>
      <c r="S20" s="167">
        <v>0</v>
      </c>
      <c r="T20" s="167">
        <v>0</v>
      </c>
    </row>
    <row r="21" spans="1:20" x14ac:dyDescent="0.3">
      <c r="A21" t="s">
        <v>200</v>
      </c>
      <c r="B21">
        <v>34</v>
      </c>
      <c r="C21">
        <v>23.5</v>
      </c>
      <c r="D21" s="167">
        <v>0.23499999999999999</v>
      </c>
      <c r="E21" s="167" t="s">
        <v>311</v>
      </c>
      <c r="F21" s="167" t="s">
        <v>1000</v>
      </c>
      <c r="G21" s="163">
        <v>18</v>
      </c>
      <c r="H21" t="s">
        <v>1025</v>
      </c>
      <c r="I21" s="163">
        <v>8.5</v>
      </c>
      <c r="J21" s="163">
        <v>12</v>
      </c>
      <c r="K21" s="163">
        <v>2</v>
      </c>
      <c r="L21" s="163">
        <v>1</v>
      </c>
      <c r="M21" s="163">
        <v>0</v>
      </c>
      <c r="N21" s="163">
        <v>0</v>
      </c>
      <c r="O21" s="167">
        <v>0.44736842105263158</v>
      </c>
      <c r="P21" s="167">
        <v>0.5</v>
      </c>
      <c r="Q21" s="167">
        <v>8.6956521739130432E-2</v>
      </c>
      <c r="R21" s="167">
        <v>7.1428571428571425E-2</v>
      </c>
      <c r="S21" s="167">
        <v>0</v>
      </c>
      <c r="T21" s="167">
        <v>0</v>
      </c>
    </row>
    <row r="22" spans="1:20" x14ac:dyDescent="0.3">
      <c r="A22" t="s">
        <v>234</v>
      </c>
      <c r="B22">
        <v>37</v>
      </c>
      <c r="C22">
        <v>22</v>
      </c>
      <c r="D22" s="167">
        <v>0.22</v>
      </c>
      <c r="E22" s="167" t="s">
        <v>311</v>
      </c>
      <c r="F22" s="167" t="s">
        <v>1000</v>
      </c>
      <c r="G22" s="163">
        <v>21</v>
      </c>
      <c r="H22" t="s">
        <v>1025</v>
      </c>
      <c r="I22" s="163">
        <v>9</v>
      </c>
      <c r="J22" s="163">
        <v>11</v>
      </c>
      <c r="K22" s="163">
        <v>0</v>
      </c>
      <c r="L22" s="163">
        <v>2</v>
      </c>
      <c r="M22" s="163">
        <v>0</v>
      </c>
      <c r="N22" s="163">
        <v>0</v>
      </c>
      <c r="O22" s="167">
        <v>0.47368421052631576</v>
      </c>
      <c r="P22" s="167">
        <v>0.45833333333333331</v>
      </c>
      <c r="Q22" s="167">
        <v>0</v>
      </c>
      <c r="R22" s="167">
        <v>0.14285714285714285</v>
      </c>
      <c r="S22" s="167">
        <v>0</v>
      </c>
      <c r="T22" s="167">
        <v>0</v>
      </c>
    </row>
    <row r="23" spans="1:20" x14ac:dyDescent="0.3">
      <c r="A23" t="s">
        <v>242</v>
      </c>
      <c r="B23">
        <v>37</v>
      </c>
      <c r="C23">
        <v>22</v>
      </c>
      <c r="D23" s="167">
        <v>0.22</v>
      </c>
      <c r="E23" s="167" t="s">
        <v>339</v>
      </c>
      <c r="F23" s="167" t="s">
        <v>1000</v>
      </c>
      <c r="G23" s="163">
        <v>21</v>
      </c>
      <c r="H23" t="s">
        <v>1025</v>
      </c>
      <c r="I23" s="163">
        <v>1.5</v>
      </c>
      <c r="J23" s="163">
        <v>18</v>
      </c>
      <c r="K23" s="163">
        <v>0</v>
      </c>
      <c r="L23" s="163">
        <v>2.5</v>
      </c>
      <c r="M23" s="163">
        <v>0</v>
      </c>
      <c r="N23" s="163">
        <v>0</v>
      </c>
      <c r="O23" s="167">
        <v>7.8947368421052627E-2</v>
      </c>
      <c r="P23" s="167">
        <v>0.75</v>
      </c>
      <c r="Q23" s="167">
        <v>0</v>
      </c>
      <c r="R23" s="167">
        <v>0.17857142857142858</v>
      </c>
      <c r="S23" s="167">
        <v>0</v>
      </c>
      <c r="T23" s="167">
        <v>0</v>
      </c>
    </row>
    <row r="24" spans="1:20" x14ac:dyDescent="0.3">
      <c r="A24" t="s">
        <v>1008</v>
      </c>
      <c r="B24">
        <v>39</v>
      </c>
      <c r="C24">
        <v>21.5</v>
      </c>
      <c r="D24" s="167">
        <v>0.215</v>
      </c>
      <c r="E24" s="167" t="s">
        <v>311</v>
      </c>
      <c r="F24" s="167" t="s">
        <v>1000</v>
      </c>
      <c r="G24" s="163">
        <v>23</v>
      </c>
      <c r="H24" t="s">
        <v>1025</v>
      </c>
      <c r="I24" s="163">
        <v>1.5</v>
      </c>
      <c r="J24" s="163">
        <v>13</v>
      </c>
      <c r="K24" s="163">
        <v>2</v>
      </c>
      <c r="L24" s="163">
        <v>3</v>
      </c>
      <c r="M24" s="163">
        <v>2</v>
      </c>
      <c r="N24" s="163">
        <v>0</v>
      </c>
      <c r="O24" s="167">
        <v>7.8947368421052627E-2</v>
      </c>
      <c r="P24" s="167">
        <v>0.54166666666666663</v>
      </c>
      <c r="Q24" s="167">
        <v>8.6956521739130432E-2</v>
      </c>
      <c r="R24" s="167">
        <v>0.21428571428571427</v>
      </c>
      <c r="S24" s="167">
        <v>0.15384615384615385</v>
      </c>
      <c r="T24" s="167">
        <v>0</v>
      </c>
    </row>
    <row r="25" spans="1:20" x14ac:dyDescent="0.3">
      <c r="A25" t="s">
        <v>209</v>
      </c>
      <c r="B25">
        <v>40</v>
      </c>
      <c r="C25">
        <v>20.5</v>
      </c>
      <c r="D25" s="167">
        <v>0.20499999999999999</v>
      </c>
      <c r="E25" s="167" t="s">
        <v>311</v>
      </c>
      <c r="F25" s="167" t="s">
        <v>1000</v>
      </c>
      <c r="G25" s="163">
        <v>24</v>
      </c>
      <c r="H25" t="s">
        <v>1025</v>
      </c>
      <c r="I25" s="163">
        <v>11.5</v>
      </c>
      <c r="J25" s="163">
        <v>8</v>
      </c>
      <c r="K25" s="163">
        <v>0</v>
      </c>
      <c r="L25" s="163">
        <v>1</v>
      </c>
      <c r="M25" s="163">
        <v>0</v>
      </c>
      <c r="N25" s="163">
        <v>0</v>
      </c>
      <c r="O25" s="167">
        <v>0.60526315789473684</v>
      </c>
      <c r="P25" s="167">
        <v>0.33333333333333331</v>
      </c>
      <c r="Q25" s="167">
        <v>0</v>
      </c>
      <c r="R25" s="167">
        <v>7.1428571428571425E-2</v>
      </c>
      <c r="S25" s="167">
        <v>0</v>
      </c>
      <c r="T25" s="167">
        <v>0</v>
      </c>
    </row>
    <row r="26" spans="1:20" x14ac:dyDescent="0.3">
      <c r="A26" t="s">
        <v>203</v>
      </c>
      <c r="B26">
        <v>41</v>
      </c>
      <c r="C26">
        <v>20</v>
      </c>
      <c r="D26" s="167">
        <v>0.2</v>
      </c>
      <c r="E26" s="167" t="s">
        <v>311</v>
      </c>
      <c r="F26" s="167" t="s">
        <v>1000</v>
      </c>
      <c r="G26" s="163">
        <v>25</v>
      </c>
      <c r="H26" t="s">
        <v>1026</v>
      </c>
      <c r="I26" s="163">
        <v>10</v>
      </c>
      <c r="J26" s="163">
        <v>9</v>
      </c>
      <c r="K26" s="163">
        <v>0</v>
      </c>
      <c r="L26" s="163">
        <v>1</v>
      </c>
      <c r="M26" s="163">
        <v>0</v>
      </c>
      <c r="N26" s="163">
        <v>0</v>
      </c>
      <c r="O26" s="167">
        <v>0.52631578947368418</v>
      </c>
      <c r="P26" s="167">
        <v>0.375</v>
      </c>
      <c r="Q26" s="167">
        <v>0</v>
      </c>
      <c r="R26" s="167">
        <v>7.1428571428571425E-2</v>
      </c>
      <c r="S26" s="167">
        <v>0</v>
      </c>
      <c r="T26" s="167">
        <v>0</v>
      </c>
    </row>
    <row r="27" spans="1:20" x14ac:dyDescent="0.3">
      <c r="A27" t="s">
        <v>195</v>
      </c>
      <c r="B27">
        <v>42</v>
      </c>
      <c r="C27">
        <v>19.5</v>
      </c>
      <c r="D27" s="167">
        <v>0.19500000000000001</v>
      </c>
      <c r="E27" s="167" t="s">
        <v>311</v>
      </c>
      <c r="F27" s="167" t="s">
        <v>1000</v>
      </c>
      <c r="G27" s="163">
        <v>26</v>
      </c>
      <c r="H27" t="s">
        <v>1026</v>
      </c>
      <c r="I27" s="163">
        <v>10.5</v>
      </c>
      <c r="J27" s="163">
        <v>4</v>
      </c>
      <c r="K27" s="163">
        <v>2</v>
      </c>
      <c r="L27" s="163">
        <v>3</v>
      </c>
      <c r="M27" s="163">
        <v>0</v>
      </c>
      <c r="N27" s="163">
        <v>0</v>
      </c>
      <c r="O27" s="167">
        <v>0.55263157894736847</v>
      </c>
      <c r="P27" s="167">
        <v>0.16666666666666666</v>
      </c>
      <c r="Q27" s="167">
        <v>8.6956521739130432E-2</v>
      </c>
      <c r="R27" s="167">
        <v>0.21428571428571427</v>
      </c>
      <c r="S27" s="167">
        <v>0</v>
      </c>
      <c r="T27" s="167">
        <v>0</v>
      </c>
    </row>
    <row r="28" spans="1:20" x14ac:dyDescent="0.3">
      <c r="A28" t="s">
        <v>1009</v>
      </c>
      <c r="B28">
        <v>42</v>
      </c>
      <c r="C28">
        <v>19.5</v>
      </c>
      <c r="D28" s="167">
        <v>0.19500000000000001</v>
      </c>
      <c r="E28" s="167" t="s">
        <v>311</v>
      </c>
      <c r="F28" s="167" t="s">
        <v>1000</v>
      </c>
      <c r="G28" s="163">
        <v>26</v>
      </c>
      <c r="H28" t="s">
        <v>1026</v>
      </c>
      <c r="I28" s="163">
        <v>5.5</v>
      </c>
      <c r="J28" s="163">
        <v>13</v>
      </c>
      <c r="K28" s="163">
        <v>0</v>
      </c>
      <c r="L28" s="163">
        <v>1</v>
      </c>
      <c r="M28" s="163">
        <v>0</v>
      </c>
      <c r="N28" s="163">
        <v>0</v>
      </c>
      <c r="O28" s="167">
        <v>0.28947368421052633</v>
      </c>
      <c r="P28" s="167">
        <v>0.54166666666666663</v>
      </c>
      <c r="Q28" s="167">
        <v>0</v>
      </c>
      <c r="R28" s="167">
        <v>7.1428571428571425E-2</v>
      </c>
      <c r="S28" s="167">
        <v>0</v>
      </c>
      <c r="T28" s="167">
        <v>0</v>
      </c>
    </row>
    <row r="29" spans="1:20" x14ac:dyDescent="0.3">
      <c r="A29" t="s">
        <v>1010</v>
      </c>
      <c r="B29">
        <v>44</v>
      </c>
      <c r="C29">
        <v>19</v>
      </c>
      <c r="D29" s="167">
        <v>0.19</v>
      </c>
      <c r="E29" s="167" t="s">
        <v>311</v>
      </c>
      <c r="F29" s="167" t="s">
        <v>1000</v>
      </c>
      <c r="G29" s="163">
        <v>28</v>
      </c>
      <c r="H29" t="s">
        <v>1026</v>
      </c>
      <c r="I29" s="163">
        <v>3.5</v>
      </c>
      <c r="J29" s="163">
        <v>8</v>
      </c>
      <c r="K29" s="163">
        <v>3</v>
      </c>
      <c r="L29" s="163">
        <v>2.5</v>
      </c>
      <c r="M29" s="163">
        <v>2</v>
      </c>
      <c r="N29" s="163">
        <v>0</v>
      </c>
      <c r="O29" s="167">
        <v>0.18421052631578946</v>
      </c>
      <c r="P29" s="167">
        <v>0.33333333333333331</v>
      </c>
      <c r="Q29" s="167">
        <v>0.13043478260869565</v>
      </c>
      <c r="R29" s="167">
        <v>0.17857142857142858</v>
      </c>
      <c r="S29" s="167">
        <v>0.15384615384615385</v>
      </c>
      <c r="T29" s="167">
        <v>0</v>
      </c>
    </row>
    <row r="30" spans="1:20" x14ac:dyDescent="0.3">
      <c r="A30" t="s">
        <v>1011</v>
      </c>
      <c r="B30">
        <v>45</v>
      </c>
      <c r="C30">
        <v>18</v>
      </c>
      <c r="D30" s="167">
        <v>0.18</v>
      </c>
      <c r="E30" s="167" t="s">
        <v>311</v>
      </c>
      <c r="F30" s="167" t="s">
        <v>1000</v>
      </c>
      <c r="G30" s="163">
        <v>29</v>
      </c>
      <c r="H30" t="s">
        <v>1026</v>
      </c>
      <c r="I30" s="163">
        <v>0</v>
      </c>
      <c r="J30" s="163">
        <v>16</v>
      </c>
      <c r="K30" s="163">
        <v>0</v>
      </c>
      <c r="L30" s="163">
        <v>2</v>
      </c>
      <c r="M30" s="163">
        <v>0</v>
      </c>
      <c r="N30" s="163">
        <v>0</v>
      </c>
      <c r="O30" s="167">
        <v>0</v>
      </c>
      <c r="P30" s="167">
        <v>0.66666666666666663</v>
      </c>
      <c r="Q30" s="167">
        <v>0</v>
      </c>
      <c r="R30" s="167">
        <v>0.14285714285714285</v>
      </c>
      <c r="S30" s="167">
        <v>0</v>
      </c>
      <c r="T30" s="167">
        <v>0</v>
      </c>
    </row>
    <row r="31" spans="1:20" x14ac:dyDescent="0.3">
      <c r="A31" t="s">
        <v>233</v>
      </c>
      <c r="B31">
        <v>45</v>
      </c>
      <c r="C31">
        <v>18</v>
      </c>
      <c r="D31" s="167">
        <v>0.18</v>
      </c>
      <c r="E31" s="167" t="s">
        <v>311</v>
      </c>
      <c r="F31" s="167" t="s">
        <v>1000</v>
      </c>
      <c r="G31" s="163">
        <v>29</v>
      </c>
      <c r="H31" t="s">
        <v>1026</v>
      </c>
      <c r="I31" s="163">
        <v>0</v>
      </c>
      <c r="J31" s="163">
        <v>12</v>
      </c>
      <c r="K31" s="163">
        <v>0</v>
      </c>
      <c r="L31" s="163">
        <v>6</v>
      </c>
      <c r="M31" s="163">
        <v>0</v>
      </c>
      <c r="N31" s="163">
        <v>0</v>
      </c>
      <c r="O31" s="167">
        <v>0</v>
      </c>
      <c r="P31" s="167">
        <v>0.5</v>
      </c>
      <c r="Q31" s="167">
        <v>0</v>
      </c>
      <c r="R31" s="167">
        <v>0.42857142857142855</v>
      </c>
      <c r="S31" s="167">
        <v>0</v>
      </c>
      <c r="T31" s="167">
        <v>0</v>
      </c>
    </row>
    <row r="32" spans="1:20" x14ac:dyDescent="0.3">
      <c r="A32" t="s">
        <v>239</v>
      </c>
      <c r="B32">
        <v>45</v>
      </c>
      <c r="C32">
        <v>18</v>
      </c>
      <c r="D32" s="167">
        <v>0.18</v>
      </c>
      <c r="E32" s="167" t="s">
        <v>339</v>
      </c>
      <c r="F32" s="167" t="s">
        <v>1000</v>
      </c>
      <c r="G32" s="163">
        <v>29</v>
      </c>
      <c r="H32" t="s">
        <v>1026</v>
      </c>
      <c r="I32" s="163">
        <v>6</v>
      </c>
      <c r="J32" s="163">
        <v>10</v>
      </c>
      <c r="K32" s="163">
        <v>0</v>
      </c>
      <c r="L32" s="163">
        <v>2</v>
      </c>
      <c r="M32" s="163">
        <v>0</v>
      </c>
      <c r="N32" s="163">
        <v>0</v>
      </c>
      <c r="O32" s="167">
        <v>0.31578947368421051</v>
      </c>
      <c r="P32" s="167">
        <v>0.41666666666666669</v>
      </c>
      <c r="Q32" s="167">
        <v>0</v>
      </c>
      <c r="R32" s="167">
        <v>0.14285714285714285</v>
      </c>
      <c r="S32" s="167">
        <v>0</v>
      </c>
      <c r="T32" s="167">
        <v>0</v>
      </c>
    </row>
    <row r="33" spans="1:20" x14ac:dyDescent="0.3">
      <c r="A33" t="s">
        <v>1012</v>
      </c>
      <c r="B33">
        <v>48</v>
      </c>
      <c r="C33">
        <v>17</v>
      </c>
      <c r="D33" s="167">
        <v>0.17</v>
      </c>
      <c r="E33" s="167" t="s">
        <v>311</v>
      </c>
      <c r="F33" s="167" t="s">
        <v>1000</v>
      </c>
      <c r="G33" s="163">
        <v>32</v>
      </c>
      <c r="H33" t="s">
        <v>1026</v>
      </c>
      <c r="I33" s="163">
        <v>3</v>
      </c>
      <c r="J33" s="163">
        <v>12</v>
      </c>
      <c r="K33" s="163">
        <v>0</v>
      </c>
      <c r="L33" s="163">
        <v>0</v>
      </c>
      <c r="M33" s="163">
        <v>2</v>
      </c>
      <c r="N33" s="163">
        <v>0</v>
      </c>
      <c r="O33" s="167">
        <v>0.15789473684210525</v>
      </c>
      <c r="P33" s="167">
        <v>0.5</v>
      </c>
      <c r="Q33" s="167">
        <v>0</v>
      </c>
      <c r="R33" s="167">
        <v>0</v>
      </c>
      <c r="S33" s="167">
        <v>0.15384615384615385</v>
      </c>
      <c r="T33" s="167">
        <v>0</v>
      </c>
    </row>
    <row r="34" spans="1:20" x14ac:dyDescent="0.3">
      <c r="A34" t="s">
        <v>1013</v>
      </c>
      <c r="B34">
        <v>48</v>
      </c>
      <c r="C34">
        <v>17</v>
      </c>
      <c r="D34" s="167">
        <v>0.17</v>
      </c>
      <c r="E34" s="167" t="s">
        <v>311</v>
      </c>
      <c r="F34" s="167" t="s">
        <v>1000</v>
      </c>
      <c r="G34" s="163">
        <v>32</v>
      </c>
      <c r="H34" t="s">
        <v>1026</v>
      </c>
      <c r="I34" s="163">
        <v>3</v>
      </c>
      <c r="J34" s="163">
        <v>13</v>
      </c>
      <c r="K34" s="163">
        <v>0</v>
      </c>
      <c r="L34" s="163">
        <v>1</v>
      </c>
      <c r="M34" s="163">
        <v>0</v>
      </c>
      <c r="N34" s="163">
        <v>0</v>
      </c>
      <c r="O34" s="167">
        <v>0.15789473684210525</v>
      </c>
      <c r="P34" s="167">
        <v>0.54166666666666663</v>
      </c>
      <c r="Q34" s="167">
        <v>0</v>
      </c>
      <c r="R34" s="167">
        <v>7.1428571428571425E-2</v>
      </c>
      <c r="S34" s="167">
        <v>0</v>
      </c>
      <c r="T34" s="167">
        <v>0</v>
      </c>
    </row>
    <row r="35" spans="1:20" x14ac:dyDescent="0.3">
      <c r="A35" t="s">
        <v>227</v>
      </c>
      <c r="B35">
        <v>48</v>
      </c>
      <c r="C35">
        <v>17</v>
      </c>
      <c r="D35" s="167">
        <v>0.17</v>
      </c>
      <c r="E35" s="167" t="s">
        <v>311</v>
      </c>
      <c r="F35" s="167" t="s">
        <v>1000</v>
      </c>
      <c r="G35" s="163">
        <v>32</v>
      </c>
      <c r="H35" t="s">
        <v>1026</v>
      </c>
      <c r="I35" s="163">
        <v>6</v>
      </c>
      <c r="J35" s="163">
        <v>10</v>
      </c>
      <c r="K35" s="163">
        <v>0</v>
      </c>
      <c r="L35" s="163">
        <v>1</v>
      </c>
      <c r="M35" s="163">
        <v>0</v>
      </c>
      <c r="N35" s="163">
        <v>0</v>
      </c>
      <c r="O35" s="167">
        <v>0.31578947368421051</v>
      </c>
      <c r="P35" s="167">
        <v>0.41666666666666669</v>
      </c>
      <c r="Q35" s="167">
        <v>0</v>
      </c>
      <c r="R35" s="167">
        <v>7.1428571428571425E-2</v>
      </c>
      <c r="S35" s="167">
        <v>0</v>
      </c>
      <c r="T35" s="167">
        <v>0</v>
      </c>
    </row>
    <row r="36" spans="1:20" x14ac:dyDescent="0.3">
      <c r="A36" t="s">
        <v>221</v>
      </c>
      <c r="B36">
        <v>51</v>
      </c>
      <c r="C36">
        <v>16</v>
      </c>
      <c r="D36" s="167">
        <v>0.16</v>
      </c>
      <c r="E36" s="167" t="s">
        <v>311</v>
      </c>
      <c r="F36" s="167" t="s">
        <v>1000</v>
      </c>
      <c r="G36" s="163">
        <v>35</v>
      </c>
      <c r="H36" t="s">
        <v>1026</v>
      </c>
      <c r="I36" s="163">
        <v>9</v>
      </c>
      <c r="J36" s="163">
        <v>6</v>
      </c>
      <c r="K36" s="163">
        <v>0</v>
      </c>
      <c r="L36" s="163">
        <v>1</v>
      </c>
      <c r="M36" s="163">
        <v>0</v>
      </c>
      <c r="N36" s="163">
        <v>0</v>
      </c>
      <c r="O36" s="167">
        <v>0.47368421052631576</v>
      </c>
      <c r="P36" s="167">
        <v>0.25</v>
      </c>
      <c r="Q36" s="167">
        <v>0</v>
      </c>
      <c r="R36" s="167">
        <v>7.1428571428571425E-2</v>
      </c>
      <c r="S36" s="167">
        <v>0</v>
      </c>
      <c r="T36" s="167">
        <v>0</v>
      </c>
    </row>
    <row r="37" spans="1:20" x14ac:dyDescent="0.3">
      <c r="A37" t="s">
        <v>238</v>
      </c>
      <c r="B37">
        <v>53</v>
      </c>
      <c r="C37">
        <v>15.5</v>
      </c>
      <c r="D37" s="167">
        <v>0.155</v>
      </c>
      <c r="E37" s="167" t="s">
        <v>339</v>
      </c>
      <c r="F37" s="167" t="s">
        <v>1000</v>
      </c>
      <c r="G37" s="163">
        <v>36</v>
      </c>
      <c r="H37" t="s">
        <v>1026</v>
      </c>
      <c r="I37" s="163">
        <v>1.5</v>
      </c>
      <c r="J37" s="163">
        <v>8</v>
      </c>
      <c r="K37" s="163">
        <v>2</v>
      </c>
      <c r="L37" s="163">
        <v>2</v>
      </c>
      <c r="M37" s="163">
        <v>2</v>
      </c>
      <c r="N37" s="163">
        <v>0</v>
      </c>
      <c r="O37" s="167">
        <v>7.8947368421052627E-2</v>
      </c>
      <c r="P37" s="167">
        <v>0.33333333333333331</v>
      </c>
      <c r="Q37" s="167">
        <v>8.6956521739130432E-2</v>
      </c>
      <c r="R37" s="167">
        <v>0.14285714285714285</v>
      </c>
      <c r="S37" s="167">
        <v>0.15384615384615385</v>
      </c>
      <c r="T37" s="167">
        <v>0</v>
      </c>
    </row>
    <row r="38" spans="1:20" x14ac:dyDescent="0.3">
      <c r="A38" t="s">
        <v>210</v>
      </c>
      <c r="B38">
        <v>55</v>
      </c>
      <c r="C38">
        <v>14.5</v>
      </c>
      <c r="D38" s="167">
        <v>0.14499999999999999</v>
      </c>
      <c r="E38" s="167" t="s">
        <v>311</v>
      </c>
      <c r="F38" s="167" t="s">
        <v>1000</v>
      </c>
      <c r="G38" s="163">
        <v>37</v>
      </c>
      <c r="H38" t="s">
        <v>1027</v>
      </c>
      <c r="I38" s="163">
        <v>7.5</v>
      </c>
      <c r="J38" s="163">
        <v>6</v>
      </c>
      <c r="K38" s="163">
        <v>0</v>
      </c>
      <c r="L38" s="163">
        <v>1</v>
      </c>
      <c r="M38" s="163">
        <v>0</v>
      </c>
      <c r="N38" s="163">
        <v>0</v>
      </c>
      <c r="O38" s="167">
        <v>0.39473684210526316</v>
      </c>
      <c r="P38" s="167">
        <v>0.25</v>
      </c>
      <c r="Q38" s="167">
        <v>0</v>
      </c>
      <c r="R38" s="167">
        <v>7.1428571428571425E-2</v>
      </c>
      <c r="S38" s="167">
        <v>0</v>
      </c>
      <c r="T38" s="167">
        <v>0</v>
      </c>
    </row>
    <row r="39" spans="1:20" x14ac:dyDescent="0.3">
      <c r="A39" t="s">
        <v>1014</v>
      </c>
      <c r="B39">
        <v>56</v>
      </c>
      <c r="C39">
        <v>14</v>
      </c>
      <c r="D39" s="167">
        <v>0.14000000000000001</v>
      </c>
      <c r="E39" s="167" t="s">
        <v>311</v>
      </c>
      <c r="F39" s="167" t="s">
        <v>1000</v>
      </c>
      <c r="G39" s="163">
        <v>38</v>
      </c>
      <c r="H39" t="s">
        <v>1027</v>
      </c>
      <c r="I39" s="163">
        <v>3.5</v>
      </c>
      <c r="J39" s="163">
        <v>6.5</v>
      </c>
      <c r="K39" s="163">
        <v>2</v>
      </c>
      <c r="L39" s="163">
        <v>2</v>
      </c>
      <c r="M39" s="163">
        <v>0</v>
      </c>
      <c r="N39" s="163">
        <v>0</v>
      </c>
      <c r="O39" s="167">
        <v>0.18421052631578946</v>
      </c>
      <c r="P39" s="167">
        <v>0.27083333333333331</v>
      </c>
      <c r="Q39" s="167">
        <v>8.6956521739130432E-2</v>
      </c>
      <c r="R39" s="167">
        <v>0.14285714285714285</v>
      </c>
      <c r="S39" s="167">
        <v>0</v>
      </c>
      <c r="T39" s="167">
        <v>0</v>
      </c>
    </row>
    <row r="40" spans="1:20" x14ac:dyDescent="0.3">
      <c r="A40" t="s">
        <v>189</v>
      </c>
      <c r="B40">
        <v>57</v>
      </c>
      <c r="C40">
        <v>13</v>
      </c>
      <c r="D40" s="167">
        <v>0.13</v>
      </c>
      <c r="E40" s="167" t="s">
        <v>311</v>
      </c>
      <c r="F40" s="167" t="s">
        <v>1000</v>
      </c>
      <c r="G40" s="163">
        <v>39</v>
      </c>
      <c r="H40" t="s">
        <v>1027</v>
      </c>
      <c r="I40" s="163">
        <v>7.5</v>
      </c>
      <c r="J40" s="163">
        <v>4</v>
      </c>
      <c r="K40" s="163">
        <v>0</v>
      </c>
      <c r="L40" s="163">
        <v>1.5</v>
      </c>
      <c r="M40" s="163">
        <v>0</v>
      </c>
      <c r="N40" s="163">
        <v>0</v>
      </c>
      <c r="O40" s="167">
        <v>0.39473684210526316</v>
      </c>
      <c r="P40" s="167">
        <v>0.16666666666666666</v>
      </c>
      <c r="Q40" s="167">
        <v>0</v>
      </c>
      <c r="R40" s="167">
        <v>0.10714285714285714</v>
      </c>
      <c r="S40" s="167">
        <v>0</v>
      </c>
      <c r="T40" s="167">
        <v>0</v>
      </c>
    </row>
    <row r="41" spans="1:20" x14ac:dyDescent="0.3">
      <c r="A41" t="s">
        <v>201</v>
      </c>
      <c r="B41">
        <v>57</v>
      </c>
      <c r="C41">
        <v>13</v>
      </c>
      <c r="D41" s="167">
        <v>0.13</v>
      </c>
      <c r="E41" s="167" t="s">
        <v>311</v>
      </c>
      <c r="F41" s="167" t="s">
        <v>1000</v>
      </c>
      <c r="G41" s="163">
        <v>39</v>
      </c>
      <c r="H41" t="s">
        <v>1027</v>
      </c>
      <c r="I41" s="163">
        <v>3</v>
      </c>
      <c r="J41" s="163">
        <v>8</v>
      </c>
      <c r="K41" s="163">
        <v>0</v>
      </c>
      <c r="L41" s="163">
        <v>2</v>
      </c>
      <c r="M41" s="163">
        <v>0</v>
      </c>
      <c r="N41" s="163">
        <v>0</v>
      </c>
      <c r="O41" s="167">
        <v>0.15789473684210525</v>
      </c>
      <c r="P41" s="167">
        <v>0.33333333333333331</v>
      </c>
      <c r="Q41" s="167">
        <v>0</v>
      </c>
      <c r="R41" s="167">
        <v>0.14285714285714285</v>
      </c>
      <c r="S41" s="167">
        <v>0</v>
      </c>
      <c r="T41" s="167">
        <v>0</v>
      </c>
    </row>
    <row r="42" spans="1:20" x14ac:dyDescent="0.3">
      <c r="A42" t="s">
        <v>1015</v>
      </c>
      <c r="B42">
        <v>59</v>
      </c>
      <c r="C42">
        <v>10.5</v>
      </c>
      <c r="D42" s="167">
        <v>0.105</v>
      </c>
      <c r="E42" s="167" t="s">
        <v>311</v>
      </c>
      <c r="F42" s="167" t="s">
        <v>1000</v>
      </c>
      <c r="G42" s="163">
        <v>41</v>
      </c>
      <c r="H42" t="s">
        <v>1027</v>
      </c>
      <c r="I42" s="163">
        <v>3.5</v>
      </c>
      <c r="J42" s="163">
        <v>6.5</v>
      </c>
      <c r="K42" s="163">
        <v>0</v>
      </c>
      <c r="L42" s="163">
        <v>0.5</v>
      </c>
      <c r="M42" s="163">
        <v>0</v>
      </c>
      <c r="N42" s="163">
        <v>0</v>
      </c>
      <c r="O42" s="167">
        <v>0.18421052631578946</v>
      </c>
      <c r="P42" s="167">
        <v>0.27083333333333331</v>
      </c>
      <c r="Q42" s="167">
        <v>0</v>
      </c>
      <c r="R42" s="167">
        <v>3.5714285714285712E-2</v>
      </c>
      <c r="S42" s="167">
        <v>0</v>
      </c>
      <c r="T42" s="167">
        <v>0</v>
      </c>
    </row>
    <row r="43" spans="1:20" x14ac:dyDescent="0.3">
      <c r="A43" t="s">
        <v>208</v>
      </c>
      <c r="B43">
        <v>60</v>
      </c>
      <c r="C43">
        <v>9.5</v>
      </c>
      <c r="D43" s="167">
        <v>9.5000000000000001E-2</v>
      </c>
      <c r="E43" s="167" t="s">
        <v>311</v>
      </c>
      <c r="F43" s="167" t="s">
        <v>1000</v>
      </c>
      <c r="G43" s="163">
        <v>42</v>
      </c>
      <c r="H43" t="s">
        <v>1028</v>
      </c>
      <c r="I43" s="163">
        <v>1.5</v>
      </c>
      <c r="J43" s="163">
        <v>8</v>
      </c>
      <c r="K43" s="163">
        <v>0</v>
      </c>
      <c r="L43" s="163">
        <v>0</v>
      </c>
      <c r="M43" s="163">
        <v>0</v>
      </c>
      <c r="N43" s="163">
        <v>0</v>
      </c>
      <c r="O43" s="167">
        <v>7.8947368421052627E-2</v>
      </c>
      <c r="P43" s="167">
        <v>0.33333333333333331</v>
      </c>
      <c r="Q43" s="167">
        <v>0</v>
      </c>
      <c r="R43" s="167">
        <v>0</v>
      </c>
      <c r="S43" s="167">
        <v>0</v>
      </c>
      <c r="T43" s="167">
        <v>0</v>
      </c>
    </row>
    <row r="44" spans="1:20" x14ac:dyDescent="0.3">
      <c r="A44" t="s">
        <v>194</v>
      </c>
      <c r="B44">
        <v>62</v>
      </c>
      <c r="C44">
        <v>9</v>
      </c>
      <c r="D44" s="167">
        <v>0.09</v>
      </c>
      <c r="E44" s="167" t="s">
        <v>311</v>
      </c>
      <c r="F44" s="167" t="s">
        <v>1000</v>
      </c>
      <c r="G44" s="163">
        <v>43</v>
      </c>
      <c r="H44" t="s">
        <v>1028</v>
      </c>
      <c r="I44" s="163">
        <v>0</v>
      </c>
      <c r="J44" s="163">
        <v>9</v>
      </c>
      <c r="K44" s="163">
        <v>0</v>
      </c>
      <c r="L44" s="163">
        <v>0</v>
      </c>
      <c r="M44" s="163">
        <v>0</v>
      </c>
      <c r="N44" s="163">
        <v>0</v>
      </c>
      <c r="O44" s="167">
        <v>0</v>
      </c>
      <c r="P44" s="167">
        <v>0.375</v>
      </c>
      <c r="Q44" s="167">
        <v>0</v>
      </c>
      <c r="R44" s="167">
        <v>0</v>
      </c>
      <c r="S44" s="167">
        <v>0</v>
      </c>
      <c r="T44" s="167">
        <v>0</v>
      </c>
    </row>
    <row r="45" spans="1:20" x14ac:dyDescent="0.3">
      <c r="A45" t="s">
        <v>218</v>
      </c>
      <c r="B45">
        <v>62</v>
      </c>
      <c r="C45">
        <v>9</v>
      </c>
      <c r="D45" s="167">
        <v>0.09</v>
      </c>
      <c r="E45" s="167" t="s">
        <v>311</v>
      </c>
      <c r="F45" s="167" t="s">
        <v>1000</v>
      </c>
      <c r="G45" s="163">
        <v>43</v>
      </c>
      <c r="H45" t="s">
        <v>1028</v>
      </c>
      <c r="I45" s="163">
        <v>0</v>
      </c>
      <c r="J45" s="163">
        <v>4</v>
      </c>
      <c r="K45" s="163">
        <v>4</v>
      </c>
      <c r="L45" s="163">
        <v>1</v>
      </c>
      <c r="M45" s="163">
        <v>0</v>
      </c>
      <c r="N45" s="163">
        <v>0</v>
      </c>
      <c r="O45" s="167">
        <v>0</v>
      </c>
      <c r="P45" s="167">
        <v>0.16666666666666666</v>
      </c>
      <c r="Q45" s="167">
        <v>0.17391304347826086</v>
      </c>
      <c r="R45" s="167">
        <v>7.1428571428571425E-2</v>
      </c>
      <c r="S45" s="167">
        <v>0</v>
      </c>
      <c r="T45" s="167">
        <v>0</v>
      </c>
    </row>
    <row r="46" spans="1:20" x14ac:dyDescent="0.3">
      <c r="A46" t="s">
        <v>237</v>
      </c>
      <c r="B46">
        <v>62</v>
      </c>
      <c r="C46">
        <v>9</v>
      </c>
      <c r="D46" s="167">
        <v>0.09</v>
      </c>
      <c r="E46" s="167" t="s">
        <v>311</v>
      </c>
      <c r="F46" s="167" t="s">
        <v>1000</v>
      </c>
      <c r="G46" s="163">
        <v>43</v>
      </c>
      <c r="H46" t="s">
        <v>1028</v>
      </c>
      <c r="I46" s="163">
        <v>0</v>
      </c>
      <c r="J46" s="163">
        <v>4</v>
      </c>
      <c r="K46" s="163">
        <v>4</v>
      </c>
      <c r="L46" s="163">
        <v>1</v>
      </c>
      <c r="M46" s="163">
        <v>0</v>
      </c>
      <c r="N46" s="163">
        <v>0</v>
      </c>
      <c r="O46" s="167">
        <v>0</v>
      </c>
      <c r="P46" s="167">
        <v>0.16666666666666666</v>
      </c>
      <c r="Q46" s="167">
        <v>0.17391304347826086</v>
      </c>
      <c r="R46" s="167">
        <v>7.1428571428571425E-2</v>
      </c>
      <c r="S46" s="167">
        <v>0</v>
      </c>
      <c r="T46" s="167">
        <v>0</v>
      </c>
    </row>
    <row r="47" spans="1:20" x14ac:dyDescent="0.3">
      <c r="A47" t="s">
        <v>193</v>
      </c>
      <c r="B47">
        <v>65</v>
      </c>
      <c r="C47">
        <v>8.5</v>
      </c>
      <c r="D47" s="167">
        <v>8.5000000000000006E-2</v>
      </c>
      <c r="E47" s="167" t="s">
        <v>311</v>
      </c>
      <c r="F47" s="167" t="s">
        <v>1000</v>
      </c>
      <c r="G47" s="163">
        <v>46</v>
      </c>
      <c r="H47" t="s">
        <v>1028</v>
      </c>
      <c r="I47" s="163">
        <v>3</v>
      </c>
      <c r="J47" s="163">
        <v>4</v>
      </c>
      <c r="K47" s="163">
        <v>0</v>
      </c>
      <c r="L47" s="163">
        <v>1.5</v>
      </c>
      <c r="M47" s="163">
        <v>0</v>
      </c>
      <c r="N47" s="163">
        <v>0</v>
      </c>
      <c r="O47" s="167">
        <v>0.15789473684210525</v>
      </c>
      <c r="P47" s="167">
        <v>0.16666666666666666</v>
      </c>
      <c r="Q47" s="167">
        <v>0</v>
      </c>
      <c r="R47" s="167">
        <v>0.10714285714285714</v>
      </c>
      <c r="S47" s="167">
        <v>0</v>
      </c>
      <c r="T47" s="167">
        <v>0</v>
      </c>
    </row>
    <row r="48" spans="1:20" x14ac:dyDescent="0.3">
      <c r="A48" t="s">
        <v>206</v>
      </c>
      <c r="B48">
        <v>66</v>
      </c>
      <c r="C48">
        <v>8</v>
      </c>
      <c r="D48" s="167">
        <v>0.08</v>
      </c>
      <c r="E48" s="167" t="s">
        <v>311</v>
      </c>
      <c r="F48" s="167" t="s">
        <v>1000</v>
      </c>
      <c r="G48" s="163">
        <v>47</v>
      </c>
      <c r="H48" t="s">
        <v>1028</v>
      </c>
      <c r="I48" s="163">
        <v>0</v>
      </c>
      <c r="J48" s="163">
        <v>8</v>
      </c>
      <c r="K48" s="163">
        <v>0</v>
      </c>
      <c r="L48" s="163">
        <v>0</v>
      </c>
      <c r="M48" s="163">
        <v>0</v>
      </c>
      <c r="N48" s="163">
        <v>0</v>
      </c>
      <c r="O48" s="167">
        <v>0</v>
      </c>
      <c r="P48" s="167">
        <v>0.33333333333333331</v>
      </c>
      <c r="Q48" s="167">
        <v>0</v>
      </c>
      <c r="R48" s="167">
        <v>0</v>
      </c>
      <c r="S48" s="167">
        <v>0</v>
      </c>
      <c r="T48" s="167">
        <v>0</v>
      </c>
    </row>
    <row r="49" spans="1:20" x14ac:dyDescent="0.3">
      <c r="A49" t="s">
        <v>211</v>
      </c>
      <c r="B49">
        <v>66</v>
      </c>
      <c r="C49">
        <v>8</v>
      </c>
      <c r="D49" s="167">
        <v>0.08</v>
      </c>
      <c r="E49" s="167" t="s">
        <v>311</v>
      </c>
      <c r="F49" s="167" t="s">
        <v>1000</v>
      </c>
      <c r="G49" s="163">
        <v>47</v>
      </c>
      <c r="H49" t="s">
        <v>1028</v>
      </c>
      <c r="I49" s="163">
        <v>0</v>
      </c>
      <c r="J49" s="163">
        <v>7</v>
      </c>
      <c r="K49" s="163">
        <v>0</v>
      </c>
      <c r="L49" s="163">
        <v>1</v>
      </c>
      <c r="M49" s="163">
        <v>0</v>
      </c>
      <c r="N49" s="163">
        <v>0</v>
      </c>
      <c r="O49" s="167">
        <v>0</v>
      </c>
      <c r="P49" s="167">
        <v>0.29166666666666669</v>
      </c>
      <c r="Q49" s="167">
        <v>0</v>
      </c>
      <c r="R49" s="167">
        <v>7.1428571428571425E-2</v>
      </c>
      <c r="S49" s="167">
        <v>0</v>
      </c>
      <c r="T49" s="167">
        <v>0</v>
      </c>
    </row>
    <row r="50" spans="1:20" x14ac:dyDescent="0.3">
      <c r="A50" t="s">
        <v>224</v>
      </c>
      <c r="B50">
        <v>66</v>
      </c>
      <c r="C50">
        <v>8</v>
      </c>
      <c r="D50" s="167">
        <v>0.08</v>
      </c>
      <c r="E50" s="167" t="s">
        <v>311</v>
      </c>
      <c r="F50" s="167" t="s">
        <v>1000</v>
      </c>
      <c r="G50" s="163">
        <v>47</v>
      </c>
      <c r="H50" t="s">
        <v>1028</v>
      </c>
      <c r="I50" s="163">
        <v>0</v>
      </c>
      <c r="J50" s="163">
        <v>8</v>
      </c>
      <c r="K50" s="163">
        <v>0</v>
      </c>
      <c r="L50" s="163">
        <v>0</v>
      </c>
      <c r="M50" s="163">
        <v>0</v>
      </c>
      <c r="N50" s="163">
        <v>0</v>
      </c>
      <c r="O50" s="167">
        <v>0</v>
      </c>
      <c r="P50" s="167">
        <v>0.33333333333333331</v>
      </c>
      <c r="Q50" s="167">
        <v>0</v>
      </c>
      <c r="R50" s="167">
        <v>0</v>
      </c>
      <c r="S50" s="167">
        <v>0</v>
      </c>
      <c r="T50" s="167">
        <v>0</v>
      </c>
    </row>
    <row r="51" spans="1:20" x14ac:dyDescent="0.3">
      <c r="A51" t="s">
        <v>1016</v>
      </c>
      <c r="B51">
        <v>69</v>
      </c>
      <c r="C51">
        <v>7.5</v>
      </c>
      <c r="D51" s="167">
        <v>7.4999999999999997E-2</v>
      </c>
      <c r="E51" s="167" t="s">
        <v>311</v>
      </c>
      <c r="F51" s="167" t="s">
        <v>1000</v>
      </c>
      <c r="G51" s="163">
        <v>50</v>
      </c>
      <c r="H51" t="s">
        <v>1028</v>
      </c>
      <c r="I51" s="163">
        <v>0</v>
      </c>
      <c r="J51" s="163">
        <v>5</v>
      </c>
      <c r="K51" s="163">
        <v>2</v>
      </c>
      <c r="L51" s="163">
        <v>0.5</v>
      </c>
      <c r="M51" s="163">
        <v>0</v>
      </c>
      <c r="N51" s="163">
        <v>0</v>
      </c>
      <c r="O51" s="167">
        <v>0</v>
      </c>
      <c r="P51" s="167">
        <v>0.20833333333333334</v>
      </c>
      <c r="Q51" s="167">
        <v>8.6956521739130432E-2</v>
      </c>
      <c r="R51" s="167">
        <v>3.5714285714285712E-2</v>
      </c>
      <c r="S51" s="167">
        <v>0</v>
      </c>
      <c r="T51" s="167">
        <v>0</v>
      </c>
    </row>
    <row r="52" spans="1:20" x14ac:dyDescent="0.3">
      <c r="A52" t="s">
        <v>1017</v>
      </c>
      <c r="B52">
        <v>69</v>
      </c>
      <c r="C52">
        <v>7.5</v>
      </c>
      <c r="D52" s="167">
        <v>7.4999999999999997E-2</v>
      </c>
      <c r="E52" s="167" t="s">
        <v>311</v>
      </c>
      <c r="F52" s="167" t="s">
        <v>1000</v>
      </c>
      <c r="G52" s="163">
        <v>50</v>
      </c>
      <c r="H52" t="s">
        <v>1028</v>
      </c>
      <c r="I52" s="163">
        <v>1.5</v>
      </c>
      <c r="J52" s="163">
        <v>5</v>
      </c>
      <c r="K52" s="163">
        <v>0</v>
      </c>
      <c r="L52" s="163">
        <v>1</v>
      </c>
      <c r="M52" s="163">
        <v>0</v>
      </c>
      <c r="N52" s="163">
        <v>0</v>
      </c>
      <c r="O52" s="167">
        <v>7.8947368421052627E-2</v>
      </c>
      <c r="P52" s="167">
        <v>0.20833333333333334</v>
      </c>
      <c r="Q52" s="167">
        <v>0</v>
      </c>
      <c r="R52" s="167">
        <v>7.1428571428571425E-2</v>
      </c>
      <c r="S52" s="167">
        <v>0</v>
      </c>
      <c r="T52" s="167">
        <v>0</v>
      </c>
    </row>
    <row r="53" spans="1:20" x14ac:dyDescent="0.3">
      <c r="A53" t="s">
        <v>1018</v>
      </c>
      <c r="B53">
        <v>71</v>
      </c>
      <c r="C53">
        <v>7</v>
      </c>
      <c r="D53" s="167">
        <v>7.0000000000000007E-2</v>
      </c>
      <c r="E53" s="167" t="s">
        <v>311</v>
      </c>
      <c r="F53" s="167" t="s">
        <v>1000</v>
      </c>
      <c r="G53" s="163">
        <v>52</v>
      </c>
      <c r="H53" t="s">
        <v>1028</v>
      </c>
      <c r="I53" s="163">
        <v>3</v>
      </c>
      <c r="J53" s="163">
        <v>3</v>
      </c>
      <c r="K53" s="163">
        <v>0</v>
      </c>
      <c r="L53" s="163">
        <v>1</v>
      </c>
      <c r="M53" s="163">
        <v>0</v>
      </c>
      <c r="N53" s="163">
        <v>0</v>
      </c>
      <c r="O53" s="167">
        <v>0.15789473684210525</v>
      </c>
      <c r="P53" s="167">
        <v>0.125</v>
      </c>
      <c r="Q53" s="167">
        <v>0</v>
      </c>
      <c r="R53" s="167">
        <v>7.1428571428571425E-2</v>
      </c>
      <c r="S53" s="167">
        <v>0</v>
      </c>
      <c r="T53" s="167">
        <v>0</v>
      </c>
    </row>
    <row r="54" spans="1:20" x14ac:dyDescent="0.3">
      <c r="A54" t="s">
        <v>220</v>
      </c>
      <c r="B54">
        <v>71</v>
      </c>
      <c r="C54">
        <v>7</v>
      </c>
      <c r="D54" s="167">
        <v>7.0000000000000007E-2</v>
      </c>
      <c r="E54" s="167" t="s">
        <v>311</v>
      </c>
      <c r="F54" s="167" t="s">
        <v>1000</v>
      </c>
      <c r="G54" s="163">
        <v>52</v>
      </c>
      <c r="H54" t="s">
        <v>1028</v>
      </c>
      <c r="I54" s="163">
        <v>2</v>
      </c>
      <c r="J54" s="163">
        <v>5</v>
      </c>
      <c r="K54" s="163">
        <v>0</v>
      </c>
      <c r="L54" s="163">
        <v>0</v>
      </c>
      <c r="M54" s="163">
        <v>0</v>
      </c>
      <c r="N54" s="163">
        <v>0</v>
      </c>
      <c r="O54" s="167">
        <v>0.10526315789473684</v>
      </c>
      <c r="P54" s="167">
        <v>0.20833333333333334</v>
      </c>
      <c r="Q54" s="167">
        <v>0</v>
      </c>
      <c r="R54" s="167">
        <v>0</v>
      </c>
      <c r="S54" s="167">
        <v>0</v>
      </c>
      <c r="T54" s="167">
        <v>0</v>
      </c>
    </row>
    <row r="55" spans="1:20" x14ac:dyDescent="0.3">
      <c r="A55" t="s">
        <v>217</v>
      </c>
      <c r="B55">
        <v>73</v>
      </c>
      <c r="C55">
        <v>5.5</v>
      </c>
      <c r="D55" s="167">
        <v>5.5E-2</v>
      </c>
      <c r="E55" s="167" t="s">
        <v>311</v>
      </c>
      <c r="F55" s="167" t="s">
        <v>1000</v>
      </c>
      <c r="G55" s="163">
        <v>54</v>
      </c>
      <c r="H55" t="s">
        <v>1028</v>
      </c>
      <c r="I55" s="163">
        <v>0</v>
      </c>
      <c r="J55" s="163">
        <v>4</v>
      </c>
      <c r="K55" s="163">
        <v>0</v>
      </c>
      <c r="L55" s="163">
        <v>1.5</v>
      </c>
      <c r="M55" s="163">
        <v>0</v>
      </c>
      <c r="N55" s="163">
        <v>0</v>
      </c>
      <c r="O55" s="167">
        <v>0</v>
      </c>
      <c r="P55" s="167">
        <v>0.16666666666666666</v>
      </c>
      <c r="Q55" s="167">
        <v>0</v>
      </c>
      <c r="R55" s="167">
        <v>0.10714285714285714</v>
      </c>
      <c r="S55" s="167">
        <v>0</v>
      </c>
      <c r="T55" s="167">
        <v>0</v>
      </c>
    </row>
    <row r="56" spans="1:20" x14ac:dyDescent="0.3">
      <c r="A56" t="s">
        <v>222</v>
      </c>
      <c r="B56">
        <v>73</v>
      </c>
      <c r="C56">
        <v>5.5</v>
      </c>
      <c r="D56" s="167">
        <v>5.5E-2</v>
      </c>
      <c r="E56" s="167" t="s">
        <v>311</v>
      </c>
      <c r="F56" s="167" t="s">
        <v>1000</v>
      </c>
      <c r="G56" s="163">
        <v>54</v>
      </c>
      <c r="H56" t="s">
        <v>1028</v>
      </c>
      <c r="I56" s="163">
        <v>1.5</v>
      </c>
      <c r="J56" s="163">
        <v>4</v>
      </c>
      <c r="K56" s="163">
        <v>0</v>
      </c>
      <c r="L56" s="163">
        <v>0</v>
      </c>
      <c r="M56" s="163">
        <v>0</v>
      </c>
      <c r="N56" s="163">
        <v>0</v>
      </c>
      <c r="O56" s="167">
        <v>7.8947368421052627E-2</v>
      </c>
      <c r="P56" s="167">
        <v>0.16666666666666666</v>
      </c>
      <c r="Q56" s="167">
        <v>0</v>
      </c>
      <c r="R56" s="167">
        <v>0</v>
      </c>
      <c r="S56" s="167">
        <v>0</v>
      </c>
      <c r="T56" s="167">
        <v>0</v>
      </c>
    </row>
    <row r="57" spans="1:20" x14ac:dyDescent="0.3">
      <c r="A57" t="s">
        <v>1019</v>
      </c>
      <c r="B57">
        <v>73</v>
      </c>
      <c r="C57">
        <v>5.5</v>
      </c>
      <c r="D57" s="167">
        <v>5.5E-2</v>
      </c>
      <c r="E57" s="167" t="s">
        <v>311</v>
      </c>
      <c r="F57" s="167" t="s">
        <v>1000</v>
      </c>
      <c r="G57" s="163">
        <v>54</v>
      </c>
      <c r="H57" t="s">
        <v>1028</v>
      </c>
      <c r="I57" s="163">
        <v>1.5</v>
      </c>
      <c r="J57" s="163">
        <v>4</v>
      </c>
      <c r="K57" s="163">
        <v>0</v>
      </c>
      <c r="L57" s="163">
        <v>0</v>
      </c>
      <c r="M57" s="163">
        <v>0</v>
      </c>
      <c r="N57" s="163">
        <v>0</v>
      </c>
      <c r="O57" s="167">
        <v>7.8947368421052627E-2</v>
      </c>
      <c r="P57" s="167">
        <v>0.16666666666666666</v>
      </c>
      <c r="Q57" s="167">
        <v>0</v>
      </c>
      <c r="R57" s="167">
        <v>0</v>
      </c>
      <c r="S57" s="167">
        <v>0</v>
      </c>
      <c r="T57" s="167">
        <v>0</v>
      </c>
    </row>
    <row r="58" spans="1:20" x14ac:dyDescent="0.3">
      <c r="A58" t="s">
        <v>240</v>
      </c>
      <c r="B58">
        <v>73</v>
      </c>
      <c r="C58">
        <v>5.5</v>
      </c>
      <c r="D58" s="167">
        <v>5.5E-2</v>
      </c>
      <c r="E58" s="167" t="s">
        <v>339</v>
      </c>
      <c r="F58" s="167" t="s">
        <v>1000</v>
      </c>
      <c r="G58" s="163">
        <v>54</v>
      </c>
      <c r="H58" t="s">
        <v>1028</v>
      </c>
      <c r="I58" s="163">
        <v>5.5</v>
      </c>
      <c r="J58" s="163">
        <v>0</v>
      </c>
      <c r="K58" s="163">
        <v>0</v>
      </c>
      <c r="L58" s="163">
        <v>0</v>
      </c>
      <c r="M58" s="163">
        <v>0</v>
      </c>
      <c r="N58" s="163">
        <v>0</v>
      </c>
      <c r="O58" s="167">
        <v>0.28947368421052633</v>
      </c>
      <c r="P58" s="167">
        <v>0</v>
      </c>
      <c r="Q58" s="167">
        <v>0</v>
      </c>
      <c r="R58" s="167">
        <v>0</v>
      </c>
      <c r="S58" s="167">
        <v>0</v>
      </c>
      <c r="T58" s="167">
        <v>0</v>
      </c>
    </row>
    <row r="59" spans="1:20" x14ac:dyDescent="0.3">
      <c r="A59" t="s">
        <v>205</v>
      </c>
      <c r="B59">
        <v>77</v>
      </c>
      <c r="C59">
        <v>5</v>
      </c>
      <c r="D59" s="167">
        <v>0.05</v>
      </c>
      <c r="E59" s="167" t="s">
        <v>311</v>
      </c>
      <c r="F59" s="167" t="s">
        <v>1000</v>
      </c>
      <c r="G59" s="163">
        <v>58</v>
      </c>
      <c r="H59" t="s">
        <v>1028</v>
      </c>
      <c r="I59" s="163">
        <v>0</v>
      </c>
      <c r="J59" s="163">
        <v>4</v>
      </c>
      <c r="K59" s="163">
        <v>0</v>
      </c>
      <c r="L59" s="163">
        <v>1</v>
      </c>
      <c r="M59" s="163">
        <v>0</v>
      </c>
      <c r="N59" s="163">
        <v>0</v>
      </c>
      <c r="O59" s="167">
        <v>0</v>
      </c>
      <c r="P59" s="167">
        <v>0.16666666666666666</v>
      </c>
      <c r="Q59" s="167">
        <v>0</v>
      </c>
      <c r="R59" s="167">
        <v>7.1428571428571425E-2</v>
      </c>
      <c r="S59" s="167">
        <v>0</v>
      </c>
      <c r="T59" s="167">
        <v>0</v>
      </c>
    </row>
    <row r="60" spans="1:20" x14ac:dyDescent="0.3">
      <c r="A60" t="s">
        <v>213</v>
      </c>
      <c r="B60">
        <v>77</v>
      </c>
      <c r="C60">
        <v>5</v>
      </c>
      <c r="D60" s="167">
        <v>0.05</v>
      </c>
      <c r="E60" s="167" t="s">
        <v>311</v>
      </c>
      <c r="F60" s="167" t="s">
        <v>1000</v>
      </c>
      <c r="G60" s="163">
        <v>58</v>
      </c>
      <c r="H60" t="s">
        <v>1028</v>
      </c>
      <c r="I60" s="163">
        <v>0</v>
      </c>
      <c r="J60" s="163">
        <v>5</v>
      </c>
      <c r="K60" s="163">
        <v>0</v>
      </c>
      <c r="L60" s="163">
        <v>0</v>
      </c>
      <c r="M60" s="163">
        <v>0</v>
      </c>
      <c r="N60" s="163">
        <v>0</v>
      </c>
      <c r="O60" s="167">
        <v>0</v>
      </c>
      <c r="P60" s="167">
        <v>0.20833333333333334</v>
      </c>
      <c r="Q60" s="167">
        <v>0</v>
      </c>
      <c r="R60" s="167">
        <v>0</v>
      </c>
      <c r="S60" s="167">
        <v>0</v>
      </c>
      <c r="T60" s="167">
        <v>0</v>
      </c>
    </row>
    <row r="61" spans="1:20" x14ac:dyDescent="0.3">
      <c r="A61" t="s">
        <v>225</v>
      </c>
      <c r="B61">
        <v>77</v>
      </c>
      <c r="C61">
        <v>5</v>
      </c>
      <c r="D61" s="167">
        <v>0.05</v>
      </c>
      <c r="E61" s="167" t="s">
        <v>311</v>
      </c>
      <c r="F61" s="167" t="s">
        <v>1000</v>
      </c>
      <c r="G61" s="163">
        <v>58</v>
      </c>
      <c r="H61" t="s">
        <v>1028</v>
      </c>
      <c r="I61" s="163">
        <v>0</v>
      </c>
      <c r="J61" s="163">
        <v>4</v>
      </c>
      <c r="K61" s="163">
        <v>0</v>
      </c>
      <c r="L61" s="163">
        <v>1</v>
      </c>
      <c r="M61" s="163">
        <v>0</v>
      </c>
      <c r="N61" s="163">
        <v>0</v>
      </c>
      <c r="O61" s="167">
        <v>0</v>
      </c>
      <c r="P61" s="167">
        <v>0.16666666666666666</v>
      </c>
      <c r="Q61" s="167">
        <v>0</v>
      </c>
      <c r="R61" s="167">
        <v>7.1428571428571425E-2</v>
      </c>
      <c r="S61" s="167">
        <v>0</v>
      </c>
      <c r="T61" s="167">
        <v>0</v>
      </c>
    </row>
    <row r="62" spans="1:20" x14ac:dyDescent="0.3">
      <c r="A62" t="s">
        <v>241</v>
      </c>
      <c r="B62">
        <v>81</v>
      </c>
      <c r="C62">
        <v>2.5</v>
      </c>
      <c r="D62" s="167">
        <v>2.5000000000000001E-2</v>
      </c>
      <c r="E62" s="167" t="s">
        <v>339</v>
      </c>
      <c r="F62" s="167" t="s">
        <v>1000</v>
      </c>
      <c r="G62" s="163">
        <v>61</v>
      </c>
      <c r="H62" t="s">
        <v>1028</v>
      </c>
      <c r="I62" s="163">
        <v>1.5</v>
      </c>
      <c r="J62" s="163">
        <v>1</v>
      </c>
      <c r="K62" s="163">
        <v>0</v>
      </c>
      <c r="L62" s="163">
        <v>0</v>
      </c>
      <c r="M62" s="163">
        <v>0</v>
      </c>
      <c r="N62" s="163">
        <v>0</v>
      </c>
      <c r="O62" s="167">
        <v>7.8947368421052627E-2</v>
      </c>
      <c r="P62" s="167">
        <v>4.1666666666666664E-2</v>
      </c>
      <c r="Q62" s="167">
        <v>0</v>
      </c>
      <c r="R62" s="167">
        <v>0</v>
      </c>
      <c r="S62" s="167">
        <v>0</v>
      </c>
      <c r="T62" s="167">
        <v>0</v>
      </c>
    </row>
    <row r="63" spans="1:20" x14ac:dyDescent="0.3">
      <c r="A63" t="s">
        <v>202</v>
      </c>
      <c r="B63">
        <v>82</v>
      </c>
      <c r="C63">
        <v>1.5</v>
      </c>
      <c r="D63" s="167">
        <v>1.4999999999999999E-2</v>
      </c>
      <c r="E63" s="167" t="s">
        <v>311</v>
      </c>
      <c r="F63" s="167" t="s">
        <v>1000</v>
      </c>
      <c r="G63" s="163">
        <v>62</v>
      </c>
      <c r="H63" t="s">
        <v>1028</v>
      </c>
      <c r="I63" s="163">
        <v>1.5</v>
      </c>
      <c r="J63" s="163">
        <v>0</v>
      </c>
      <c r="K63" s="163">
        <v>0</v>
      </c>
      <c r="L63" s="163">
        <v>0</v>
      </c>
      <c r="M63" s="163">
        <v>0</v>
      </c>
      <c r="N63" s="163">
        <v>0</v>
      </c>
      <c r="O63" s="167">
        <v>7.8947368421052627E-2</v>
      </c>
      <c r="P63" s="167">
        <v>0</v>
      </c>
      <c r="Q63" s="167">
        <v>0</v>
      </c>
      <c r="R63" s="167">
        <v>0</v>
      </c>
      <c r="S63" s="167">
        <v>0</v>
      </c>
      <c r="T63" s="167">
        <v>0</v>
      </c>
    </row>
    <row r="64" spans="1:20" x14ac:dyDescent="0.3">
      <c r="A64" t="s">
        <v>1020</v>
      </c>
      <c r="B64">
        <v>82</v>
      </c>
      <c r="C64">
        <v>1.5</v>
      </c>
      <c r="D64" s="167">
        <v>1.4999999999999999E-2</v>
      </c>
      <c r="E64" s="167" t="s">
        <v>311</v>
      </c>
      <c r="F64" s="167" t="s">
        <v>1000</v>
      </c>
      <c r="G64" s="163">
        <v>62</v>
      </c>
      <c r="H64" t="s">
        <v>1028</v>
      </c>
      <c r="I64" s="163">
        <v>1.5</v>
      </c>
      <c r="J64" s="163">
        <v>0</v>
      </c>
      <c r="K64" s="163">
        <v>0</v>
      </c>
      <c r="L64" s="163">
        <v>0</v>
      </c>
      <c r="M64" s="163">
        <v>0</v>
      </c>
      <c r="N64" s="163">
        <v>0</v>
      </c>
      <c r="O64" s="167">
        <v>7.8947368421052627E-2</v>
      </c>
      <c r="P64" s="167">
        <v>0</v>
      </c>
      <c r="Q64" s="167">
        <v>0</v>
      </c>
      <c r="R64" s="167">
        <v>0</v>
      </c>
      <c r="S64" s="167">
        <v>0</v>
      </c>
      <c r="T64" s="167">
        <v>0</v>
      </c>
    </row>
    <row r="65" spans="1:20" x14ac:dyDescent="0.3">
      <c r="A65" t="s">
        <v>212</v>
      </c>
      <c r="B65">
        <v>84</v>
      </c>
      <c r="C65">
        <v>1</v>
      </c>
      <c r="D65" s="167">
        <v>0.01</v>
      </c>
      <c r="E65" s="167" t="s">
        <v>311</v>
      </c>
      <c r="F65" s="167" t="s">
        <v>1000</v>
      </c>
      <c r="G65" s="163">
        <v>64</v>
      </c>
      <c r="H65" t="s">
        <v>1028</v>
      </c>
      <c r="I65" s="163">
        <v>0</v>
      </c>
      <c r="J65" s="163">
        <v>0</v>
      </c>
      <c r="K65" s="163">
        <v>0</v>
      </c>
      <c r="L65" s="163">
        <v>1</v>
      </c>
      <c r="M65" s="163">
        <v>0</v>
      </c>
      <c r="N65" s="163">
        <v>0</v>
      </c>
      <c r="O65" s="167">
        <v>0</v>
      </c>
      <c r="P65" s="167">
        <v>0</v>
      </c>
      <c r="Q65" s="167">
        <v>0</v>
      </c>
      <c r="R65" s="167">
        <v>7.1428571428571425E-2</v>
      </c>
      <c r="S65" s="167">
        <v>0</v>
      </c>
      <c r="T65" s="167">
        <v>0</v>
      </c>
    </row>
    <row r="66" spans="1:20" x14ac:dyDescent="0.3">
      <c r="A66" t="s">
        <v>232</v>
      </c>
      <c r="B66">
        <v>84</v>
      </c>
      <c r="C66">
        <v>1</v>
      </c>
      <c r="D66" s="167">
        <v>0.01</v>
      </c>
      <c r="E66" s="167" t="s">
        <v>311</v>
      </c>
      <c r="F66" s="167" t="s">
        <v>1000</v>
      </c>
      <c r="G66" s="163">
        <v>64</v>
      </c>
      <c r="H66" t="s">
        <v>1028</v>
      </c>
      <c r="I66" s="163">
        <v>0</v>
      </c>
      <c r="J66" s="163">
        <v>1</v>
      </c>
      <c r="K66" s="163">
        <v>0</v>
      </c>
      <c r="L66" s="163">
        <v>0</v>
      </c>
      <c r="M66" s="163">
        <v>0</v>
      </c>
      <c r="N66" s="163">
        <v>0</v>
      </c>
      <c r="O66" s="167">
        <v>0</v>
      </c>
      <c r="P66" s="167">
        <v>4.1666666666666664E-2</v>
      </c>
      <c r="Q66" s="167">
        <v>0</v>
      </c>
      <c r="R66" s="167">
        <v>0</v>
      </c>
      <c r="S66" s="167">
        <v>0</v>
      </c>
      <c r="T66" s="167">
        <v>0</v>
      </c>
    </row>
    <row r="67" spans="1:20" x14ac:dyDescent="0.3">
      <c r="A67" t="s">
        <v>223</v>
      </c>
      <c r="B67">
        <v>86</v>
      </c>
      <c r="C67">
        <v>0</v>
      </c>
      <c r="D67" s="167">
        <v>0</v>
      </c>
      <c r="E67" s="167" t="s">
        <v>311</v>
      </c>
      <c r="F67" s="167" t="s">
        <v>1000</v>
      </c>
      <c r="G67" s="163">
        <v>66</v>
      </c>
      <c r="H67" t="s">
        <v>1028</v>
      </c>
      <c r="I67" s="163">
        <v>0</v>
      </c>
      <c r="J67" s="163">
        <v>0</v>
      </c>
      <c r="K67" s="163">
        <v>0</v>
      </c>
      <c r="L67" s="163">
        <v>0</v>
      </c>
      <c r="M67" s="163">
        <v>0</v>
      </c>
      <c r="N67" s="163">
        <v>0</v>
      </c>
      <c r="O67" s="167">
        <v>0</v>
      </c>
      <c r="P67" s="167">
        <v>0</v>
      </c>
      <c r="Q67" s="167">
        <v>0</v>
      </c>
      <c r="R67" s="167">
        <v>0</v>
      </c>
      <c r="S67" s="167">
        <v>0</v>
      </c>
      <c r="T67" s="167">
        <v>0</v>
      </c>
    </row>
    <row r="68" spans="1:20" x14ac:dyDescent="0.3">
      <c r="A68" t="s">
        <v>226</v>
      </c>
      <c r="B68">
        <v>86</v>
      </c>
      <c r="C68">
        <v>0</v>
      </c>
      <c r="D68" s="167">
        <v>0</v>
      </c>
      <c r="E68" s="167" t="s">
        <v>311</v>
      </c>
      <c r="F68" s="167" t="s">
        <v>1000</v>
      </c>
      <c r="G68" s="163">
        <v>66</v>
      </c>
      <c r="H68" t="s">
        <v>1028</v>
      </c>
      <c r="I68" s="163">
        <v>0</v>
      </c>
      <c r="J68" s="163">
        <v>0</v>
      </c>
      <c r="K68" s="163">
        <v>0</v>
      </c>
      <c r="L68" s="163">
        <v>0</v>
      </c>
      <c r="M68" s="163">
        <v>0</v>
      </c>
      <c r="N68" s="163">
        <v>0</v>
      </c>
      <c r="O68" s="167">
        <v>0</v>
      </c>
      <c r="P68" s="167">
        <v>0</v>
      </c>
      <c r="Q68" s="167">
        <v>0</v>
      </c>
      <c r="R68" s="167">
        <v>0</v>
      </c>
      <c r="S68" s="167">
        <v>0</v>
      </c>
      <c r="T68" s="167">
        <v>0</v>
      </c>
    </row>
    <row r="69" spans="1:20" x14ac:dyDescent="0.3">
      <c r="A69" t="s">
        <v>228</v>
      </c>
      <c r="B69">
        <v>86</v>
      </c>
      <c r="C69">
        <v>0</v>
      </c>
      <c r="D69" s="167">
        <v>0</v>
      </c>
      <c r="E69" s="167" t="s">
        <v>311</v>
      </c>
      <c r="F69" s="167" t="s">
        <v>1000</v>
      </c>
      <c r="G69" s="163">
        <v>66</v>
      </c>
      <c r="H69" t="s">
        <v>1028</v>
      </c>
      <c r="I69" s="163">
        <v>0</v>
      </c>
      <c r="J69" s="163">
        <v>0</v>
      </c>
      <c r="K69" s="163">
        <v>0</v>
      </c>
      <c r="L69" s="163">
        <v>0</v>
      </c>
      <c r="M69" s="163">
        <v>0</v>
      </c>
      <c r="N69" s="163">
        <v>0</v>
      </c>
      <c r="O69" s="167">
        <v>0</v>
      </c>
      <c r="P69" s="167">
        <v>0</v>
      </c>
      <c r="Q69" s="167">
        <v>0</v>
      </c>
      <c r="R69" s="167">
        <v>0</v>
      </c>
      <c r="S69" s="167">
        <v>0</v>
      </c>
      <c r="T69" s="167">
        <v>0</v>
      </c>
    </row>
    <row r="70" spans="1:20" x14ac:dyDescent="0.3">
      <c r="D70" s="167"/>
      <c r="E70" s="167"/>
      <c r="F70" s="167"/>
      <c r="G70" s="163"/>
      <c r="I70" s="163"/>
      <c r="J70" s="163"/>
      <c r="K70" s="163"/>
      <c r="L70" s="163"/>
      <c r="M70" s="163"/>
      <c r="N70" s="163"/>
      <c r="O70" s="167"/>
      <c r="P70" s="167"/>
      <c r="Q70" s="167"/>
      <c r="R70" s="167"/>
      <c r="S70" s="167"/>
      <c r="T70" s="167"/>
    </row>
    <row r="71" spans="1:20" x14ac:dyDescent="0.3">
      <c r="A71" s="168" t="s">
        <v>481</v>
      </c>
      <c r="B71" s="168" t="s">
        <v>255</v>
      </c>
      <c r="C71" s="170">
        <v>17.352941176470587</v>
      </c>
      <c r="D71" s="169">
        <v>0.17352941176470593</v>
      </c>
      <c r="E71" s="168" t="s">
        <v>255</v>
      </c>
      <c r="F71" s="168" t="s">
        <v>255</v>
      </c>
      <c r="G71" s="168" t="s">
        <v>255</v>
      </c>
      <c r="H71" s="168" t="s">
        <v>255</v>
      </c>
      <c r="I71" s="170">
        <v>6.5220588235294121</v>
      </c>
      <c r="J71" s="170">
        <v>8.2058823529411757</v>
      </c>
      <c r="K71" s="170">
        <v>0.8970588235294118</v>
      </c>
      <c r="L71" s="170">
        <v>1.4485294117647058</v>
      </c>
      <c r="M71" s="170">
        <v>0.27941176470588236</v>
      </c>
      <c r="N71" s="170">
        <v>0</v>
      </c>
      <c r="O71" s="169">
        <v>0.3432662538699689</v>
      </c>
      <c r="P71" s="169">
        <v>0.34191176470588241</v>
      </c>
      <c r="Q71" s="169">
        <v>3.9002557544757024E-2</v>
      </c>
      <c r="R71" s="169">
        <v>0.10346638655462181</v>
      </c>
      <c r="S71" s="169">
        <v>2.1493212669683254E-2</v>
      </c>
      <c r="T71" s="169">
        <v>0</v>
      </c>
    </row>
    <row r="72" spans="1:20" x14ac:dyDescent="0.3">
      <c r="A72" s="229" t="s">
        <v>482</v>
      </c>
      <c r="B72" s="229" t="s">
        <v>255</v>
      </c>
      <c r="C72" s="230">
        <v>17.1875</v>
      </c>
      <c r="D72" s="231">
        <v>0.17187500000000003</v>
      </c>
      <c r="E72" s="229" t="s">
        <v>255</v>
      </c>
      <c r="F72" s="229" t="s">
        <v>255</v>
      </c>
      <c r="G72" s="229" t="s">
        <v>255</v>
      </c>
      <c r="H72" s="229" t="s">
        <v>255</v>
      </c>
      <c r="I72" s="230">
        <v>6.4236111111111107</v>
      </c>
      <c r="J72" s="230">
        <v>8.1180555555555554</v>
      </c>
      <c r="K72" s="230">
        <v>0.84722222222222221</v>
      </c>
      <c r="L72" s="230">
        <v>1.3958333333333333</v>
      </c>
      <c r="M72" s="230">
        <v>0.34722222222222221</v>
      </c>
      <c r="N72" s="230">
        <v>5.5555555555555552E-2</v>
      </c>
      <c r="O72" s="231">
        <v>0.33808479532163732</v>
      </c>
      <c r="P72" s="231">
        <v>0.33825231481481483</v>
      </c>
      <c r="Q72" s="231">
        <v>3.6835748792270522E-2</v>
      </c>
      <c r="R72" s="231">
        <v>9.9702380952380917E-2</v>
      </c>
      <c r="S72" s="231">
        <v>2.6709401709401708E-2</v>
      </c>
      <c r="T72" s="231">
        <v>7.9365079365079361E-3</v>
      </c>
    </row>
  </sheetData>
  <autoFilter ref="A1:T1">
    <sortState ref="A2:T69">
      <sortCondition ref="G1"/>
    </sortState>
  </autoFilter>
  <conditionalFormatting sqref="B2:B70">
    <cfRule type="colorScale" priority="140">
      <colorScale>
        <cfvo type="min"/>
        <cfvo type="percentile" val="50"/>
        <cfvo type="max"/>
        <color rgb="FF63BE7B"/>
        <color rgb="FFFFEB84"/>
        <color rgb="FFF8696B"/>
      </colorScale>
    </cfRule>
  </conditionalFormatting>
  <conditionalFormatting sqref="C2:C70">
    <cfRule type="colorScale" priority="142">
      <colorScale>
        <cfvo type="min"/>
        <cfvo type="percentile" val="50"/>
        <cfvo type="max"/>
        <color rgb="FFF8696B"/>
        <color rgb="FFFFEB84"/>
        <color rgb="FF63BE7B"/>
      </colorScale>
    </cfRule>
  </conditionalFormatting>
  <conditionalFormatting sqref="D2:F70">
    <cfRule type="colorScale" priority="144">
      <colorScale>
        <cfvo type="min"/>
        <cfvo type="percentile" val="50"/>
        <cfvo type="max"/>
        <color rgb="FFF8696B"/>
        <color rgb="FFFFEB84"/>
        <color rgb="FF63BE7B"/>
      </colorScale>
    </cfRule>
  </conditionalFormatting>
  <conditionalFormatting sqref="G2:G70">
    <cfRule type="colorScale" priority="146">
      <colorScale>
        <cfvo type="min"/>
        <cfvo type="percentile" val="50"/>
        <cfvo type="max"/>
        <color rgb="FF63BE7B"/>
        <color rgb="FFFFEB84"/>
        <color rgb="FFF8696B"/>
      </colorScale>
    </cfRule>
  </conditionalFormatting>
  <conditionalFormatting sqref="I2:I70">
    <cfRule type="colorScale" priority="148">
      <colorScale>
        <cfvo type="min"/>
        <cfvo type="percentile" val="50"/>
        <cfvo type="max"/>
        <color rgb="FFF8696B"/>
        <color rgb="FFFFEB84"/>
        <color rgb="FF63BE7B"/>
      </colorScale>
    </cfRule>
  </conditionalFormatting>
  <conditionalFormatting sqref="J2:J70">
    <cfRule type="colorScale" priority="150">
      <colorScale>
        <cfvo type="min"/>
        <cfvo type="percentile" val="50"/>
        <cfvo type="max"/>
        <color rgb="FFF8696B"/>
        <color rgb="FFFFEB84"/>
        <color rgb="FF63BE7B"/>
      </colorScale>
    </cfRule>
  </conditionalFormatting>
  <conditionalFormatting sqref="K2:K70">
    <cfRule type="colorScale" priority="152">
      <colorScale>
        <cfvo type="min"/>
        <cfvo type="percentile" val="50"/>
        <cfvo type="max"/>
        <color rgb="FFF8696B"/>
        <color rgb="FFFFEB84"/>
        <color rgb="FF63BE7B"/>
      </colorScale>
    </cfRule>
  </conditionalFormatting>
  <conditionalFormatting sqref="L2:L70">
    <cfRule type="colorScale" priority="154">
      <colorScale>
        <cfvo type="min"/>
        <cfvo type="percentile" val="50"/>
        <cfvo type="max"/>
        <color rgb="FFF8696B"/>
        <color rgb="FFFFEB84"/>
        <color rgb="FF63BE7B"/>
      </colorScale>
    </cfRule>
  </conditionalFormatting>
  <conditionalFormatting sqref="M2:M70">
    <cfRule type="colorScale" priority="156">
      <colorScale>
        <cfvo type="min"/>
        <cfvo type="percentile" val="50"/>
        <cfvo type="max"/>
        <color rgb="FFF8696B"/>
        <color rgb="FFFFEB84"/>
        <color rgb="FF63BE7B"/>
      </colorScale>
    </cfRule>
  </conditionalFormatting>
  <conditionalFormatting sqref="N2:N70">
    <cfRule type="colorScale" priority="158">
      <colorScale>
        <cfvo type="min"/>
        <cfvo type="percentile" val="50"/>
        <cfvo type="max"/>
        <color rgb="FFF8696B"/>
        <color rgb="FFFFEB84"/>
        <color rgb="FF63BE7B"/>
      </colorScale>
    </cfRule>
  </conditionalFormatting>
  <conditionalFormatting sqref="O2:O70">
    <cfRule type="colorScale" priority="160">
      <colorScale>
        <cfvo type="min"/>
        <cfvo type="percentile" val="50"/>
        <cfvo type="max"/>
        <color rgb="FFF8696B"/>
        <color rgb="FFFFEB84"/>
        <color rgb="FF63BE7B"/>
      </colorScale>
    </cfRule>
  </conditionalFormatting>
  <conditionalFormatting sqref="P2:P70">
    <cfRule type="colorScale" priority="162">
      <colorScale>
        <cfvo type="min"/>
        <cfvo type="percentile" val="50"/>
        <cfvo type="max"/>
        <color rgb="FFF8696B"/>
        <color rgb="FFFFEB84"/>
        <color rgb="FF63BE7B"/>
      </colorScale>
    </cfRule>
  </conditionalFormatting>
  <conditionalFormatting sqref="Q2:Q70">
    <cfRule type="colorScale" priority="164">
      <colorScale>
        <cfvo type="min"/>
        <cfvo type="percentile" val="50"/>
        <cfvo type="max"/>
        <color rgb="FFF8696B"/>
        <color rgb="FFFFEB84"/>
        <color rgb="FF63BE7B"/>
      </colorScale>
    </cfRule>
  </conditionalFormatting>
  <conditionalFormatting sqref="R2:R70">
    <cfRule type="colorScale" priority="166">
      <colorScale>
        <cfvo type="min"/>
        <cfvo type="percentile" val="50"/>
        <cfvo type="max"/>
        <color rgb="FFF8696B"/>
        <color rgb="FFFFEB84"/>
        <color rgb="FF63BE7B"/>
      </colorScale>
    </cfRule>
  </conditionalFormatting>
  <conditionalFormatting sqref="S2:S70">
    <cfRule type="colorScale" priority="168">
      <colorScale>
        <cfvo type="min"/>
        <cfvo type="percentile" val="50"/>
        <cfvo type="max"/>
        <color rgb="FFF8696B"/>
        <color rgb="FFFFEB84"/>
        <color rgb="FF63BE7B"/>
      </colorScale>
    </cfRule>
  </conditionalFormatting>
  <conditionalFormatting sqref="T2:T70">
    <cfRule type="colorScale" priority="170">
      <colorScale>
        <cfvo type="min"/>
        <cfvo type="percentile" val="50"/>
        <cfvo type="max"/>
        <color rgb="FFF8696B"/>
        <color rgb="FFFFEB84"/>
        <color rgb="FF63BE7B"/>
      </colorScale>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J60"/>
  <sheetViews>
    <sheetView zoomScaleNormal="100" workbookViewId="0">
      <pane xSplit="1" ySplit="1" topLeftCell="FR2" activePane="bottomRight" state="frozen"/>
      <selection pane="topRight" activeCell="B1" sqref="B1"/>
      <selection pane="bottomLeft" activeCell="A2" sqref="A2"/>
      <selection pane="bottomRight" activeCell="GD2" sqref="GD2:GF44"/>
    </sheetView>
  </sheetViews>
  <sheetFormatPr defaultColWidth="9.21875" defaultRowHeight="15.6" x14ac:dyDescent="0.3"/>
  <cols>
    <col min="1" max="1" width="11.5546875" style="173" bestFit="1" customWidth="1"/>
    <col min="2" max="2" width="80.5546875" style="173" customWidth="1"/>
    <col min="3" max="3" width="27.21875" style="173" customWidth="1"/>
    <col min="4" max="4" width="21.5546875" style="173" customWidth="1"/>
    <col min="5" max="22" width="10.77734375" style="173" customWidth="1"/>
    <col min="23" max="156" width="40.77734375" style="173" customWidth="1"/>
    <col min="157" max="157" width="9.21875" style="173"/>
    <col min="158" max="158" width="9.33203125" style="173" bestFit="1" customWidth="1"/>
    <col min="159" max="159" width="9.21875" style="173"/>
    <col min="160" max="160" width="9.33203125" style="173" bestFit="1" customWidth="1"/>
    <col min="161" max="161" width="9.21875" style="173"/>
    <col min="162" max="162" width="9.33203125" style="173" bestFit="1" customWidth="1"/>
    <col min="163" max="163" width="9.21875" style="173"/>
    <col min="164" max="164" width="9.33203125" style="173" bestFit="1" customWidth="1"/>
    <col min="165" max="165" width="9.21875" style="173"/>
    <col min="166" max="167" width="9.33203125" style="173" bestFit="1" customWidth="1"/>
    <col min="168" max="169" width="9.21875" style="173"/>
    <col min="170" max="174" width="9.33203125" style="173" bestFit="1" customWidth="1"/>
    <col min="175" max="175" width="17.33203125" style="173" bestFit="1" customWidth="1"/>
    <col min="176" max="176" width="12.88671875" style="173" bestFit="1" customWidth="1"/>
    <col min="177" max="177" width="12.33203125" style="173" bestFit="1" customWidth="1"/>
    <col min="178" max="178" width="17.33203125" style="173" bestFit="1" customWidth="1"/>
    <col min="179" max="179" width="17.88671875" style="173" bestFit="1" customWidth="1"/>
    <col min="180" max="183" width="12.33203125" style="173" bestFit="1" customWidth="1"/>
    <col min="184" max="185" width="17.88671875" style="173" bestFit="1" customWidth="1"/>
    <col min="186" max="186" width="12.33203125" style="173" bestFit="1" customWidth="1"/>
    <col min="187" max="187" width="19" style="173" customWidth="1"/>
    <col min="188" max="188" width="18.77734375" style="173" customWidth="1"/>
    <col min="189" max="16384" width="9.21875" style="173"/>
  </cols>
  <sheetData>
    <row r="1" spans="1:192" s="172" customFormat="1" ht="15" customHeight="1" x14ac:dyDescent="0.3">
      <c r="A1" s="29" t="str">
        <f>Monitoring_new!A1</f>
        <v>questionID</v>
      </c>
      <c r="B1" s="29" t="str">
        <f>Monitoring_new!B1</f>
        <v>question</v>
      </c>
      <c r="C1" s="29" t="str">
        <f>Monitoring_new!C1</f>
        <v>question_eng</v>
      </c>
      <c r="D1" s="29" t="str">
        <f>Monitoring_new!D1</f>
        <v>Category</v>
      </c>
      <c r="E1" s="29" t="str">
        <f>Monitoring_new!E1</f>
        <v>Code issues</v>
      </c>
      <c r="F1" s="29" t="str">
        <f>Monitoring_new!F1</f>
        <v>Code comment</v>
      </c>
      <c r="G1" s="29" t="str">
        <f>Monitoring_new!G1</f>
        <v>max points</v>
      </c>
      <c r="H1" s="29" t="str">
        <f>Monitoring_new!H1</f>
        <v>ans1</v>
      </c>
      <c r="I1" s="29" t="str">
        <f>Monitoring_new!I1</f>
        <v>ans1en</v>
      </c>
      <c r="J1" s="29" t="str">
        <f>Monitoring_new!J1</f>
        <v>ans2</v>
      </c>
      <c r="K1" s="29" t="str">
        <f>Monitoring_new!K1</f>
        <v>ans2en</v>
      </c>
      <c r="L1" s="29" t="str">
        <f>Monitoring_new!L1</f>
        <v>ans3</v>
      </c>
      <c r="M1" s="29" t="str">
        <f>Monitoring_new!M1</f>
        <v>ans3en</v>
      </c>
      <c r="N1" s="29" t="str">
        <f>Monitoring_new!N1</f>
        <v>ans4</v>
      </c>
      <c r="O1" s="29" t="str">
        <f>Monitoring_new!O1</f>
        <v>ans4en</v>
      </c>
      <c r="P1" s="29" t="str">
        <f>Monitoring_new!P1</f>
        <v>ans5</v>
      </c>
      <c r="Q1" s="29" t="str">
        <f>Monitoring_new!Q1</f>
        <v>ans5en</v>
      </c>
      <c r="R1" s="29" t="str">
        <f>Monitoring_new!R1</f>
        <v>pts1</v>
      </c>
      <c r="S1" s="29" t="str">
        <f>Monitoring_new!S1</f>
        <v>pts2</v>
      </c>
      <c r="T1" s="29" t="str">
        <f>Monitoring_new!T1</f>
        <v>pts3</v>
      </c>
      <c r="U1" s="29" t="str">
        <f>Monitoring_new!U1</f>
        <v>pts4</v>
      </c>
      <c r="V1" s="29" t="str">
        <f>Monitoring_new!V1</f>
        <v>pts5</v>
      </c>
      <c r="W1" s="171" t="s">
        <v>189</v>
      </c>
      <c r="X1" s="171" t="s">
        <v>256</v>
      </c>
      <c r="Y1" s="171" t="s">
        <v>190</v>
      </c>
      <c r="Z1" s="171" t="s">
        <v>257</v>
      </c>
      <c r="AA1" s="171" t="s">
        <v>191</v>
      </c>
      <c r="AB1" s="171" t="s">
        <v>258</v>
      </c>
      <c r="AC1" s="171" t="s">
        <v>193</v>
      </c>
      <c r="AD1" s="171" t="s">
        <v>259</v>
      </c>
      <c r="AE1" s="171" t="s">
        <v>194</v>
      </c>
      <c r="AF1" s="171" t="s">
        <v>260</v>
      </c>
      <c r="AG1" s="171" t="s">
        <v>195</v>
      </c>
      <c r="AH1" s="171" t="s">
        <v>261</v>
      </c>
      <c r="AI1" s="171" t="s">
        <v>534</v>
      </c>
      <c r="AJ1" s="171" t="s">
        <v>535</v>
      </c>
      <c r="AK1" s="171" t="s">
        <v>536</v>
      </c>
      <c r="AL1" s="171" t="s">
        <v>537</v>
      </c>
      <c r="AM1" s="171" t="s">
        <v>196</v>
      </c>
      <c r="AN1" s="171" t="s">
        <v>262</v>
      </c>
      <c r="AO1" s="171" t="s">
        <v>197</v>
      </c>
      <c r="AP1" s="171" t="s">
        <v>263</v>
      </c>
      <c r="AQ1" s="171" t="s">
        <v>198</v>
      </c>
      <c r="AR1" s="171" t="s">
        <v>264</v>
      </c>
      <c r="AS1" s="171" t="s">
        <v>538</v>
      </c>
      <c r="AT1" s="171" t="s">
        <v>539</v>
      </c>
      <c r="AU1" s="171" t="s">
        <v>199</v>
      </c>
      <c r="AV1" s="171" t="s">
        <v>265</v>
      </c>
      <c r="AW1" s="171" t="s">
        <v>540</v>
      </c>
      <c r="AX1" s="171" t="s">
        <v>541</v>
      </c>
      <c r="AY1" s="171" t="s">
        <v>542</v>
      </c>
      <c r="AZ1" s="171" t="s">
        <v>543</v>
      </c>
      <c r="BA1" s="171" t="s">
        <v>200</v>
      </c>
      <c r="BB1" s="171" t="s">
        <v>266</v>
      </c>
      <c r="BC1" s="171" t="s">
        <v>544</v>
      </c>
      <c r="BD1" s="171" t="s">
        <v>545</v>
      </c>
      <c r="BE1" s="171" t="s">
        <v>546</v>
      </c>
      <c r="BF1" s="171" t="s">
        <v>547</v>
      </c>
      <c r="BG1" s="171" t="s">
        <v>202</v>
      </c>
      <c r="BH1" s="171" t="s">
        <v>268</v>
      </c>
      <c r="BI1" s="171" t="s">
        <v>203</v>
      </c>
      <c r="BJ1" s="171" t="s">
        <v>269</v>
      </c>
      <c r="BK1" s="171" t="s">
        <v>532</v>
      </c>
      <c r="BL1" s="171" t="s">
        <v>533</v>
      </c>
      <c r="BM1" s="171" t="s">
        <v>204</v>
      </c>
      <c r="BN1" s="171" t="s">
        <v>270</v>
      </c>
      <c r="BO1" s="171" t="s">
        <v>205</v>
      </c>
      <c r="BP1" s="171" t="s">
        <v>271</v>
      </c>
      <c r="BQ1" s="171" t="s">
        <v>206</v>
      </c>
      <c r="BR1" s="171" t="s">
        <v>272</v>
      </c>
      <c r="BS1" s="171" t="s">
        <v>207</v>
      </c>
      <c r="BT1" s="171" t="s">
        <v>273</v>
      </c>
      <c r="BU1" s="171" t="s">
        <v>208</v>
      </c>
      <c r="BV1" s="171" t="s">
        <v>274</v>
      </c>
      <c r="BW1" s="171" t="s">
        <v>209</v>
      </c>
      <c r="BX1" s="171" t="s">
        <v>275</v>
      </c>
      <c r="BY1" s="171" t="s">
        <v>548</v>
      </c>
      <c r="BZ1" s="171" t="s">
        <v>549</v>
      </c>
      <c r="CA1" s="171" t="s">
        <v>550</v>
      </c>
      <c r="CB1" s="171" t="s">
        <v>551</v>
      </c>
      <c r="CC1" s="171" t="s">
        <v>211</v>
      </c>
      <c r="CD1" s="171" t="s">
        <v>277</v>
      </c>
      <c r="CE1" s="171" t="s">
        <v>552</v>
      </c>
      <c r="CF1" s="171" t="s">
        <v>553</v>
      </c>
      <c r="CG1" s="171" t="s">
        <v>213</v>
      </c>
      <c r="CH1" s="171" t="s">
        <v>279</v>
      </c>
      <c r="CI1" s="171" t="s">
        <v>231</v>
      </c>
      <c r="CJ1" s="171" t="s">
        <v>295</v>
      </c>
      <c r="CK1" s="171" t="s">
        <v>214</v>
      </c>
      <c r="CL1" s="171" t="s">
        <v>280</v>
      </c>
      <c r="CM1" s="171" t="s">
        <v>232</v>
      </c>
      <c r="CN1" s="171" t="s">
        <v>296</v>
      </c>
      <c r="CO1" s="171" t="s">
        <v>215</v>
      </c>
      <c r="CP1" s="171" t="s">
        <v>281</v>
      </c>
      <c r="CQ1" s="171" t="s">
        <v>217</v>
      </c>
      <c r="CR1" s="171" t="s">
        <v>282</v>
      </c>
      <c r="CS1" s="171" t="s">
        <v>233</v>
      </c>
      <c r="CT1" s="171" t="s">
        <v>297</v>
      </c>
      <c r="CU1" s="171" t="s">
        <v>218</v>
      </c>
      <c r="CV1" s="171" t="s">
        <v>283</v>
      </c>
      <c r="CW1" s="171" t="s">
        <v>219</v>
      </c>
      <c r="CX1" s="171" t="s">
        <v>284</v>
      </c>
      <c r="CY1" s="171" t="s">
        <v>220</v>
      </c>
      <c r="CZ1" s="171" t="s">
        <v>285</v>
      </c>
      <c r="DA1" s="171" t="s">
        <v>221</v>
      </c>
      <c r="DB1" s="171" t="s">
        <v>286</v>
      </c>
      <c r="DC1" s="171" t="s">
        <v>222</v>
      </c>
      <c r="DD1" s="171" t="s">
        <v>287</v>
      </c>
      <c r="DE1" s="171" t="s">
        <v>234</v>
      </c>
      <c r="DF1" s="171" t="s">
        <v>298</v>
      </c>
      <c r="DG1" s="171" t="s">
        <v>223</v>
      </c>
      <c r="DH1" s="171" t="s">
        <v>288</v>
      </c>
      <c r="DI1" s="171" t="s">
        <v>224</v>
      </c>
      <c r="DJ1" s="171" t="s">
        <v>289</v>
      </c>
      <c r="DK1" s="171" t="s">
        <v>225</v>
      </c>
      <c r="DL1" s="171" t="s">
        <v>290</v>
      </c>
      <c r="DM1" s="171" t="s">
        <v>226</v>
      </c>
      <c r="DN1" s="171" t="s">
        <v>291</v>
      </c>
      <c r="DO1" s="171" t="s">
        <v>227</v>
      </c>
      <c r="DP1" s="171" t="s">
        <v>292</v>
      </c>
      <c r="DQ1" s="171" t="s">
        <v>228</v>
      </c>
      <c r="DR1" s="171" t="s">
        <v>293</v>
      </c>
      <c r="DS1" s="171" t="s">
        <v>867</v>
      </c>
      <c r="DT1" s="171" t="s">
        <v>868</v>
      </c>
      <c r="DU1" s="171" t="s">
        <v>237</v>
      </c>
      <c r="DV1" s="171" t="s">
        <v>299</v>
      </c>
      <c r="DW1" s="171" t="s">
        <v>230</v>
      </c>
      <c r="DX1" s="171" t="s">
        <v>294</v>
      </c>
      <c r="DY1" s="171" t="s">
        <v>239</v>
      </c>
      <c r="DZ1" s="171" t="s">
        <v>301</v>
      </c>
      <c r="EA1" s="171" t="s">
        <v>240</v>
      </c>
      <c r="EB1" s="171" t="s">
        <v>302</v>
      </c>
      <c r="EC1" s="171" t="s">
        <v>241</v>
      </c>
      <c r="ED1" s="171" t="s">
        <v>303</v>
      </c>
      <c r="EE1" s="171" t="s">
        <v>906</v>
      </c>
      <c r="EF1" s="171" t="s">
        <v>907</v>
      </c>
      <c r="EG1" s="171" t="s">
        <v>238</v>
      </c>
      <c r="EH1" s="171" t="s">
        <v>300</v>
      </c>
      <c r="EI1" s="171" t="s">
        <v>554</v>
      </c>
      <c r="EJ1" s="171" t="s">
        <v>555</v>
      </c>
      <c r="EK1" s="171" t="s">
        <v>556</v>
      </c>
      <c r="EL1" s="171" t="s">
        <v>557</v>
      </c>
      <c r="EM1" s="171" t="s">
        <v>558</v>
      </c>
      <c r="EN1" s="171" t="s">
        <v>559</v>
      </c>
      <c r="EO1" s="171" t="s">
        <v>560</v>
      </c>
      <c r="EP1" s="171" t="s">
        <v>561</v>
      </c>
      <c r="EQ1" s="171" t="s">
        <v>571</v>
      </c>
      <c r="ER1" s="171" t="s">
        <v>570</v>
      </c>
      <c r="ES1" s="171" t="s">
        <v>562</v>
      </c>
      <c r="ET1" s="171" t="s">
        <v>563</v>
      </c>
      <c r="EU1" s="171" t="s">
        <v>564</v>
      </c>
      <c r="EV1" s="171" t="s">
        <v>565</v>
      </c>
      <c r="EW1" s="171" t="s">
        <v>566</v>
      </c>
      <c r="EX1" s="171" t="s">
        <v>567</v>
      </c>
      <c r="EY1" s="171" t="s">
        <v>568</v>
      </c>
      <c r="EZ1" s="171" t="s">
        <v>569</v>
      </c>
      <c r="FA1" s="174" t="s">
        <v>5</v>
      </c>
      <c r="FB1" s="174" t="s">
        <v>347</v>
      </c>
      <c r="FC1" s="174" t="s">
        <v>7</v>
      </c>
      <c r="FD1" s="174" t="s">
        <v>347</v>
      </c>
      <c r="FE1" s="174" t="s">
        <v>9</v>
      </c>
      <c r="FF1" s="174" t="s">
        <v>347</v>
      </c>
      <c r="FG1" s="174" t="s">
        <v>11</v>
      </c>
      <c r="FH1" s="174" t="s">
        <v>347</v>
      </c>
      <c r="FI1" s="174" t="s">
        <v>13</v>
      </c>
      <c r="FJ1" s="174" t="s">
        <v>347</v>
      </c>
      <c r="FK1" s="174" t="s">
        <v>348</v>
      </c>
      <c r="FL1" s="174" t="s">
        <v>349</v>
      </c>
      <c r="FM1" s="174" t="s">
        <v>350</v>
      </c>
      <c r="FN1" s="174" t="s">
        <v>349</v>
      </c>
      <c r="FO1" s="174" t="s">
        <v>350</v>
      </c>
      <c r="FP1" s="174" t="s">
        <v>364</v>
      </c>
      <c r="FQ1" s="175" t="s">
        <v>351</v>
      </c>
      <c r="FR1" s="175" t="s">
        <v>352</v>
      </c>
      <c r="FS1" s="174" t="s">
        <v>358</v>
      </c>
      <c r="FT1" s="174" t="s">
        <v>311</v>
      </c>
      <c r="FU1" s="174" t="s">
        <v>339</v>
      </c>
      <c r="FV1" s="174" t="s">
        <v>338</v>
      </c>
      <c r="FW1" s="174" t="s">
        <v>359</v>
      </c>
      <c r="FX1" s="174" t="s">
        <v>345</v>
      </c>
      <c r="FY1" s="174" t="s">
        <v>346</v>
      </c>
      <c r="FZ1" s="174" t="s">
        <v>344</v>
      </c>
      <c r="GA1" s="174" t="s">
        <v>341</v>
      </c>
      <c r="GB1" s="174" t="s">
        <v>353</v>
      </c>
      <c r="GC1" s="174" t="s">
        <v>354</v>
      </c>
      <c r="GD1" s="174" t="s">
        <v>355</v>
      </c>
      <c r="GE1" s="174" t="s">
        <v>356</v>
      </c>
      <c r="GF1" s="174" t="s">
        <v>357</v>
      </c>
      <c r="GG1" s="174"/>
      <c r="GH1" s="174"/>
      <c r="GI1" s="174"/>
      <c r="GJ1" s="174"/>
    </row>
    <row r="2" spans="1:192" ht="15" customHeight="1" x14ac:dyDescent="0.3">
      <c r="A2" s="29" t="str">
        <f>Monitoring_new!A2</f>
        <v>Q1</v>
      </c>
      <c r="B2" s="159" t="str">
        <f>Monitoring_new!B2</f>
        <v xml:space="preserve">Este publicat pe web raportul anual al întreprinderii pentru anul 2019 ? </v>
      </c>
      <c r="C2" s="159" t="str">
        <f>Monitoring_new!C2</f>
        <v xml:space="preserve">Is the enterprise 2019 Annual Report published on the Web page? </v>
      </c>
      <c r="D2" s="4" t="str">
        <f>Monitoring_new!D2</f>
        <v>Economic Indicators</v>
      </c>
      <c r="E2" s="22" t="str">
        <f>Monitoring_new!E2</f>
        <v>iec1</v>
      </c>
      <c r="F2" s="22" t="str">
        <f>Monitoring_new!F2</f>
        <v>iec1k</v>
      </c>
      <c r="G2" s="5">
        <f>Monitoring_new!G2</f>
        <v>4</v>
      </c>
      <c r="H2" s="22" t="str">
        <f>Monitoring_new!H2</f>
        <v>da</v>
      </c>
      <c r="I2" s="22" t="str">
        <f>Monitoring_new!I2</f>
        <v>yes</v>
      </c>
      <c r="J2" s="22" t="str">
        <f>Monitoring_new!J2</f>
        <v>nu</v>
      </c>
      <c r="K2" s="22" t="str">
        <f>Monitoring_new!K2</f>
        <v>no</v>
      </c>
      <c r="L2" s="22" t="str">
        <f>Monitoring_new!L2</f>
        <v>partial</v>
      </c>
      <c r="M2" s="22" t="str">
        <f>Monitoring_new!M2</f>
        <v>partially</v>
      </c>
      <c r="N2" s="22" t="str">
        <f>Monitoring_new!N2</f>
        <v>N/A</v>
      </c>
      <c r="O2" s="22" t="str">
        <f>Monitoring_new!O2</f>
        <v>N/A</v>
      </c>
      <c r="P2" s="22" t="str">
        <f>Monitoring_new!P2</f>
        <v>___</v>
      </c>
      <c r="Q2" s="22" t="str">
        <f>Monitoring_new!Q2</f>
        <v>___</v>
      </c>
      <c r="R2" s="5">
        <f>Monitoring_new!R2</f>
        <v>4</v>
      </c>
      <c r="S2" s="22">
        <f>Monitoring_new!S2</f>
        <v>0</v>
      </c>
      <c r="T2" s="5">
        <f>Monitoring_new!T2</f>
        <v>2</v>
      </c>
      <c r="U2" s="22" t="str">
        <f>Monitoring_new!U2</f>
        <v>N/A</v>
      </c>
      <c r="V2" s="22" t="str">
        <f>Monitoring_new!V2</f>
        <v>___</v>
      </c>
      <c r="W2" s="70" t="str">
        <f>IF(Monitoring_new!W2="","",Monitoring_new!W2)</f>
        <v>nu</v>
      </c>
      <c r="X2" s="35" t="str">
        <f>IF(Monitoring_new!X2="","",Monitoring_new!X2)</f>
        <v>Pagina web nefuncțională ( 13 aprilie 2020)</v>
      </c>
      <c r="Y2" s="70" t="str">
        <f>IF(Monitoring_new!Y2="","",Monitoring_new!Y2)</f>
        <v>nu</v>
      </c>
      <c r="Z2" s="48" t="str">
        <f>IF(Monitoring_new!Z2="","",Monitoring_new!Z2)</f>
        <v>Nu sînt informații pe web (ultima dată verificat la 13.04.2020)</v>
      </c>
      <c r="AA2" s="70" t="str">
        <f>IF(Monitoring_new!AA2="","",Monitoring_new!AA2)</f>
        <v>partial</v>
      </c>
      <c r="AB2" s="76" t="str">
        <f>IF(Monitoring_new!AB2="","",Monitoring_new!AB2)</f>
        <v>https://www.termoelectrica.md/wp-content/uploads/2016/04/doc01498620190823134712-1.pdf</v>
      </c>
      <c r="AC2" s="70" t="str">
        <f>IF(Monitoring_new!AC2="","",Monitoring_new!AC2)</f>
        <v>partial</v>
      </c>
      <c r="AD2" s="77" t="str">
        <f>IF(Monitoring_new!AD2="","",Monitoring_new!AD2)</f>
        <v>https://moldtelecom.md/ro/personal/Rapoarte</v>
      </c>
      <c r="AE2" s="70" t="str">
        <f>IF(Monitoring_new!AE2="","",Monitoring_new!AE2)</f>
        <v>nu</v>
      </c>
      <c r="AF2" s="77" t="str">
        <f>IF(Monitoring_new!AF2="","",Monitoring_new!AF2)</f>
        <v>Nu sînt informații pe web (ultima dată verificat la 13.04.2020)</v>
      </c>
      <c r="AG2" s="70" t="str">
        <f>IF(Monitoring_new!AG2="","",Monitoring_new!AG2)</f>
        <v>nu</v>
      </c>
      <c r="AH2" s="76" t="str">
        <f>IF(Monitoring_new!AH2="","",Monitoring_new!AH2)</f>
        <v>Nu sînt informații pe web (ultima dată verificat la 13.04.2020)</v>
      </c>
      <c r="AI2" s="70" t="str">
        <f>IF(Monitoring_new!AI2="","",Monitoring_new!AI2)</f>
        <v>nu</v>
      </c>
      <c r="AJ2" s="90" t="str">
        <f>IF(Monitoring_new!AJ2="","",Monitoring_new!AJ2)</f>
        <v>Nu sînt informații (ultima dată verificat la 13.04.2020)</v>
      </c>
      <c r="AK2" s="70" t="str">
        <f>IF(Monitoring_new!AK2="","",Monitoring_new!AK2)</f>
        <v>nu</v>
      </c>
      <c r="AL2" s="31" t="str">
        <f>IF(Monitoring_new!AL2="","",Monitoring_new!AL2)</f>
        <v>Nu sînt informații (ultima dată verificat la 13.04.2020)</v>
      </c>
      <c r="AM2" s="70" t="str">
        <f>IF(Monitoring_new!AM2="","",Monitoring_new!AM2)</f>
        <v>nu</v>
      </c>
      <c r="AN2" s="83" t="str">
        <f>IF(Monitoring_new!AN2="","",Monitoring_new!AN2)</f>
        <v>Nu sînt informații (ultima dată verificat la 13.04.2020)</v>
      </c>
      <c r="AO2" s="70" t="str">
        <f>IF(Monitoring_new!AO2="","",Monitoring_new!AO2)</f>
        <v>nu</v>
      </c>
      <c r="AP2" s="102" t="str">
        <f>IF(Monitoring_new!AP2="","",Monitoring_new!AP2)</f>
        <v>Nu sînt informații (ultima dată verificat la 13.04.2020)</v>
      </c>
      <c r="AQ2" s="70" t="str">
        <f>IF(Monitoring_new!AQ2="","",Monitoring_new!AQ2)</f>
        <v>nu</v>
      </c>
      <c r="AR2" s="90" t="str">
        <f>IF(Monitoring_new!AR2="","",Monitoring_new!AR2)</f>
        <v>Nu sînt informații (ultima dată verificat la 13.04.2020)</v>
      </c>
      <c r="AS2" s="70" t="str">
        <f>IF(Monitoring_new!AS2="","",Monitoring_new!AS2)</f>
        <v>nu</v>
      </c>
      <c r="AT2" s="76" t="str">
        <f>IF(Monitoring_new!AT2="","",Monitoring_new!AT2)</f>
        <v>Nu sînt informații (ultima dată verificat la 13.04.2020)</v>
      </c>
      <c r="AU2" s="70" t="str">
        <f>IF(Monitoring_new!AU2="","",Monitoring_new!AU2)</f>
        <v>nu</v>
      </c>
      <c r="AV2" s="76" t="str">
        <f>IF(Monitoring_new!AV2="","",Monitoring_new!AV2)</f>
        <v>Nu sînt informații (ultima dată verificat la 13.04.2020)</v>
      </c>
      <c r="AW2" s="70" t="str">
        <f>IF(Monitoring_new!AW2="","",Monitoring_new!AW2)</f>
        <v>nu</v>
      </c>
      <c r="AX2" s="91" t="str">
        <f>IF(Monitoring_new!AX2="","",Monitoring_new!AX2)</f>
        <v>Nu sînt informații (ultima dată verificat la 13.04.2020)</v>
      </c>
      <c r="AY2" s="70" t="str">
        <f>IF(Monitoring_new!AY2="","",Monitoring_new!AY2)</f>
        <v>nu</v>
      </c>
      <c r="AZ2" s="77" t="str">
        <f>IF(Monitoring_new!AZ2="","",Monitoring_new!AZ2)</f>
        <v>Nu sînt informații (ultima dată verificat la 13.04.2020)</v>
      </c>
      <c r="BA2" s="70" t="str">
        <f>IF(Monitoring_new!BA2="","",Monitoring_new!BA2)</f>
        <v>nu</v>
      </c>
      <c r="BB2" s="76" t="str">
        <f>IF(Monitoring_new!BB2="","",Monitoring_new!BB2)</f>
        <v>Nu sînt informații (ultima dată verificat la 13.04.2020)</v>
      </c>
      <c r="BC2" s="70" t="str">
        <f>IF(Monitoring_new!BC2="","",Monitoring_new!BC2)</f>
        <v>nu</v>
      </c>
      <c r="BD2" s="76" t="str">
        <f>IF(Monitoring_new!BD2="","",Monitoring_new!BD2)</f>
        <v>Nu sînt informații (ultima dată verificat la 13.04.2020)</v>
      </c>
      <c r="BE2" s="70" t="str">
        <f>IF(Monitoring_new!BE2="","",Monitoring_new!BE2)</f>
        <v>nu</v>
      </c>
      <c r="BF2" s="77" t="str">
        <f>IF(Monitoring_new!BF2="","",Monitoring_new!BF2)</f>
        <v>Nu sînt informații (ultima dată verificat la 13.04.2020)</v>
      </c>
      <c r="BG2" s="70" t="str">
        <f>IF(Monitoring_new!BG2="","",Monitoring_new!BG2)</f>
        <v>nu</v>
      </c>
      <c r="BH2" s="77" t="str">
        <f>IF(Monitoring_new!BH2="","",Monitoring_new!BH2)</f>
        <v>Nu sînt informații (ultima dată verificat la 13.04.2020)</v>
      </c>
      <c r="BI2" s="70" t="str">
        <f>IF(Monitoring_new!BI2="","",Monitoring_new!BI2)</f>
        <v>nu</v>
      </c>
      <c r="BJ2" s="76" t="str">
        <f>IF(Monitoring_new!BJ2="","",Monitoring_new!BJ2)</f>
        <v>Nu sînt informații (ultima dată verificat la 13.04.2020)</v>
      </c>
      <c r="BK2" s="70" t="str">
        <f>IF(Monitoring_new!BK2="","",Monitoring_new!BK2)</f>
        <v>nu</v>
      </c>
      <c r="BL2" s="76" t="str">
        <f>IF(Monitoring_new!BL2="","",Monitoring_new!BL2)</f>
        <v>Nu sînt informații (ultima dată verificat la 13.04.2020)</v>
      </c>
      <c r="BM2" s="70" t="str">
        <f>IF(Monitoring_new!BM2="","",Monitoring_new!BM2)</f>
        <v>nu</v>
      </c>
      <c r="BN2" s="77" t="str">
        <f>IF(Monitoring_new!BN2="","",Monitoring_new!BN2)</f>
        <v>Nu sînt informații (ultima dată verificat la 13.04.2020)</v>
      </c>
      <c r="BO2" s="70" t="str">
        <f>IF(Monitoring_new!BO2="","",Monitoring_new!BO2)</f>
        <v>nu</v>
      </c>
      <c r="BP2" s="90" t="str">
        <f>IF(Monitoring_new!BP2="","",Monitoring_new!BP2)</f>
        <v>Nu sînt informații (ultima dată verificat la 13.04.2020)</v>
      </c>
      <c r="BQ2" s="70" t="str">
        <f>IF(Monitoring_new!BQ2="","",Monitoring_new!BQ2)</f>
        <v>partial</v>
      </c>
      <c r="BR2" s="76" t="str">
        <f>IF(Monitoring_new!BR2="","",Monitoring_new!BR2)</f>
        <v>http://www.energocom.md/about-us/transparenta/174-rap-trms-priv-org-apr-iun-2</v>
      </c>
      <c r="BS2" s="70" t="str">
        <f>IF(Monitoring_new!BS2="","",Monitoring_new!BS2)</f>
        <v>nu</v>
      </c>
      <c r="BT2" s="90" t="str">
        <f>IF(Monitoring_new!BT2="","",Monitoring_new!BT2)</f>
        <v>Nu sînt informații (ultima dată verificat la 13.04.2020)</v>
      </c>
      <c r="BU2" s="70" t="str">
        <f>IF(Monitoring_new!BU2="","",Monitoring_new!BU2)</f>
        <v>nu</v>
      </c>
      <c r="BV2" s="76" t="str">
        <f>IF(Monitoring_new!BV2="","",Monitoring_new!BV2)</f>
        <v>Nu sînt informații (ultima dată verificat la 13.04.2020)</v>
      </c>
      <c r="BW2" s="70" t="str">
        <f>IF(Monitoring_new!BW2="","",Monitoring_new!BW2)</f>
        <v>nu</v>
      </c>
      <c r="BX2" s="76" t="str">
        <f>IF(Monitoring_new!BX2="","",Monitoring_new!BX2)</f>
        <v>Nu sînt informații (ultima dată verificat la 13.04.2020)</v>
      </c>
      <c r="BY2" s="70" t="str">
        <f>IF(Monitoring_new!BY2="","",Monitoring_new!BY2)</f>
        <v>nu</v>
      </c>
      <c r="BZ2" s="91" t="str">
        <f>IF(Monitoring_new!BZ2="","",Monitoring_new!BZ2)</f>
        <v>Nu sînt informații (ultima dată verificat la 13.04.2020)</v>
      </c>
      <c r="CA2" s="70" t="str">
        <f>IF(Monitoring_new!CA2="","",Monitoring_new!CA2)</f>
        <v>nu</v>
      </c>
      <c r="CB2" s="76" t="str">
        <f>IF(Monitoring_new!CB2="","",Monitoring_new!CB2)</f>
        <v>Nu sînt informații (ultima dată verificat la 13.04.2020)</v>
      </c>
      <c r="CC2" s="70" t="str">
        <f>IF(Monitoring_new!CC2="","",Monitoring_new!CC2)</f>
        <v>nu</v>
      </c>
      <c r="CD2" s="35" t="str">
        <f>IF(Monitoring_new!CD2="","",Monitoring_new!CD2)</f>
        <v>Nu sînt informații (ultima dată verificat la 13.04.2020)</v>
      </c>
      <c r="CE2" s="70" t="str">
        <f>IF(Monitoring_new!CE2="","",Monitoring_new!CE2)</f>
        <v>nu</v>
      </c>
      <c r="CF2" s="48" t="str">
        <f>IF(Monitoring_new!CF2="","",Monitoring_new!CF2)</f>
        <v>Nu sînt informații (ultima dată verificat la 13.04.2020)</v>
      </c>
      <c r="CG2" s="70" t="str">
        <f>IF(Monitoring_new!CG2="","",Monitoring_new!CG2)</f>
        <v>nu</v>
      </c>
      <c r="CH2" s="76" t="str">
        <f>IF(Monitoring_new!CH2="","",Monitoring_new!CH2)</f>
        <v>Nu sînt informații (ultima dată verificat la 13.04.2020)</v>
      </c>
      <c r="CI2" s="70" t="str">
        <f>IF(Monitoring_new!CI2="","",Monitoring_new!CI2)</f>
        <v>nu</v>
      </c>
      <c r="CJ2" s="77" t="str">
        <f>IF(Monitoring_new!CJ2="","",Monitoring_new!CJ2)</f>
        <v>Nu sînt informații (ultima dată verificat la 13.04.2020)</v>
      </c>
      <c r="CK2" s="70" t="str">
        <f>IF(Monitoring_new!CK2="","",Monitoring_new!CK2)</f>
        <v>nu</v>
      </c>
      <c r="CL2" s="77" t="str">
        <f>IF(Monitoring_new!CL2="","",Monitoring_new!CL2)</f>
        <v>Nu sînt informații (ultima dată verificat la 13.04.2020)</v>
      </c>
      <c r="CM2" s="70" t="str">
        <f>IF(Monitoring_new!CM2="","",Monitoring_new!CM2)</f>
        <v>nu</v>
      </c>
      <c r="CN2" s="77" t="str">
        <f>IF(Monitoring_new!CN2="","",Monitoring_new!CN2)</f>
        <v>Nu sînt informații (ultima dată verificat la 13.04.2020)</v>
      </c>
      <c r="CO2" s="70" t="str">
        <f>IF(Monitoring_new!CO2="","",Monitoring_new!CO2)</f>
        <v>nu</v>
      </c>
      <c r="CP2" s="77" t="str">
        <f>IF(Monitoring_new!CP2="","",Monitoring_new!CP2)</f>
        <v>Nu sînt informații (ultima dată verificat la 13.04.2020)</v>
      </c>
      <c r="CQ2" s="70" t="str">
        <f>IF(Monitoring_new!CQ2="","",Monitoring_new!CQ2)</f>
        <v>nu</v>
      </c>
      <c r="CR2" s="77" t="str">
        <f>IF(Monitoring_new!CR2="","",Monitoring_new!CR2)</f>
        <v>Nu sînt informații (ultima dată verificat la 13.04.2020)</v>
      </c>
      <c r="CS2" s="70" t="str">
        <f>IF(Monitoring_new!CS2="","",Monitoring_new!CS2)</f>
        <v>nu</v>
      </c>
      <c r="CT2" s="76" t="str">
        <f>IF(Monitoring_new!CT2="","",Monitoring_new!CT2)</f>
        <v>Nu sînt informații (ultima dată verificat la 13.04.2020)</v>
      </c>
      <c r="CU2" s="70" t="str">
        <f>IF(Monitoring_new!CU2="","",Monitoring_new!CU2)</f>
        <v>nu</v>
      </c>
      <c r="CV2" s="76" t="str">
        <f>IF(Monitoring_new!CV2="","",Monitoring_new!CV2)</f>
        <v>Nu sînt informații (ultima dată verificat la 13.04.2020)</v>
      </c>
      <c r="CW2" s="70" t="str">
        <f>IF(Monitoring_new!CW2="","",Monitoring_new!CW2)</f>
        <v>nu</v>
      </c>
      <c r="CX2" s="77" t="str">
        <f>IF(Monitoring_new!CX2="","",Monitoring_new!CX2)</f>
        <v>Nu sînt informații (ultima dată verificat la 13.04.2020)</v>
      </c>
      <c r="CY2" s="70" t="str">
        <f>IF(Monitoring_new!CY2="","",Monitoring_new!CY2)</f>
        <v>nu</v>
      </c>
      <c r="CZ2" s="76" t="str">
        <f>IF(Monitoring_new!CZ2="","",Monitoring_new!CZ2)</f>
        <v>Nu sînt informații (ultima dată verificat la 13.04.2020)</v>
      </c>
      <c r="DA2" s="70" t="str">
        <f>IF(Monitoring_new!DA2="","",Monitoring_new!DA2)</f>
        <v>nu</v>
      </c>
      <c r="DB2" s="125" t="str">
        <f>IF(Monitoring_new!DB2="","",Monitoring_new!DB2)</f>
        <v>Nu sînt informații (ultima dată verificat la 13.04.2020)</v>
      </c>
      <c r="DC2" s="70" t="str">
        <f>IF(Monitoring_new!DC2="","",Monitoring_new!DC2)</f>
        <v>nu</v>
      </c>
      <c r="DD2" s="76" t="str">
        <f>IF(Monitoring_new!DD2="","",Monitoring_new!DD2)</f>
        <v>Nu sînt informații (ultima dată verificat la 13.04.2020)</v>
      </c>
      <c r="DE2" s="70" t="str">
        <f>IF(Monitoring_new!DE2="","",Monitoring_new!DE2)</f>
        <v>nu</v>
      </c>
      <c r="DF2" s="76" t="str">
        <f>IF(Monitoring_new!DF2="","",Monitoring_new!DF2)</f>
        <v>Nu sînt informații (ultima dată verificat la 13.04.2020)</v>
      </c>
      <c r="DG2" s="70" t="str">
        <f>IF(Monitoring_new!DG2="","",Monitoring_new!DG2)</f>
        <v>nu</v>
      </c>
      <c r="DH2" s="76" t="str">
        <f>IF(Monitoring_new!DH2="","",Monitoring_new!DH2)</f>
        <v>Nu sînt informații (ultima dată verificat la 13.04.2020)</v>
      </c>
      <c r="DI2" s="70" t="str">
        <f>IF(Monitoring_new!DI2="","",Monitoring_new!DI2)</f>
        <v>nu</v>
      </c>
      <c r="DJ2" s="76" t="str">
        <f>IF(Monitoring_new!DJ2="","",Monitoring_new!DJ2)</f>
        <v>Nu sînt informații (ultima dată verificat la 13.04.2020)</v>
      </c>
      <c r="DK2" s="70" t="str">
        <f>IF(Monitoring_new!DK2="","",Monitoring_new!DK2)</f>
        <v>nu</v>
      </c>
      <c r="DL2" s="76" t="str">
        <f>IF(Monitoring_new!DL2="","",Monitoring_new!DL2)</f>
        <v>Nu sînt informații (ultima dată verificat la 13.04.2020)</v>
      </c>
      <c r="DM2" s="70" t="str">
        <f>IF(Monitoring_new!DM2="","",Monitoring_new!DM2)</f>
        <v>nu</v>
      </c>
      <c r="DN2" s="76" t="str">
        <f>IF(Monitoring_new!DN2="","",Monitoring_new!DN2)</f>
        <v>Nu sînt informații (ultima dată verificat la 13.04.2020)</v>
      </c>
      <c r="DO2" s="70" t="str">
        <f>IF(Monitoring_new!DO2="","",Monitoring_new!DO2)</f>
        <v>nu</v>
      </c>
      <c r="DP2" s="76" t="str">
        <f>IF(Monitoring_new!DP2="","",Monitoring_new!DP2)</f>
        <v>Nu sînt informații (ultima dată verificat la 13.04.2020)</v>
      </c>
      <c r="DQ2" s="70" t="str">
        <f>IF(Monitoring_new!DQ2="","",Monitoring_new!DQ2)</f>
        <v>nu</v>
      </c>
      <c r="DR2" s="76" t="str">
        <f>IF(Monitoring_new!DR2="","",Monitoring_new!DR2)</f>
        <v>Nu sînt informații (ultima dată verificat la 13.04.2020)</v>
      </c>
      <c r="DS2" s="70" t="str">
        <f>IF(Monitoring_new!DS2="","",Monitoring_new!DS2)</f>
        <v>nu</v>
      </c>
      <c r="DT2" s="76" t="str">
        <f>IF(Monitoring_new!DT2="","",Monitoring_new!DT2)</f>
        <v>Nu sînt informații (ultima dată verificat la 13.04.2020)</v>
      </c>
      <c r="DU2" s="70" t="str">
        <f>IF(Monitoring_new!DU2="","",Monitoring_new!DU2)</f>
        <v>nu</v>
      </c>
      <c r="DV2" s="76" t="str">
        <f>IF(Monitoring_new!DV2="","",Monitoring_new!DV2)</f>
        <v>Nu sînt informații (ultima dată verificat la 13.04.2020)</v>
      </c>
      <c r="DW2" s="70" t="str">
        <f>IF(Monitoring_new!DW2="","",Monitoring_new!DW2)</f>
        <v>nu</v>
      </c>
      <c r="DX2" s="76" t="str">
        <f>IF(Monitoring_new!DX2="","",Monitoring_new!DX2)</f>
        <v>Nu sînt informații (ultima dată verificat la 13.04.2020)</v>
      </c>
      <c r="DY2" s="70" t="str">
        <f>IF(Monitoring_new!DY2="","",Monitoring_new!DY2)</f>
        <v>nu</v>
      </c>
      <c r="DZ2" s="76" t="str">
        <f>IF(Monitoring_new!DZ2="","",Monitoring_new!DZ2)</f>
        <v>Nu sînt informații (ultima dată verificat la 13.04.2020)</v>
      </c>
      <c r="EA2" s="70" t="str">
        <f>IF(Monitoring_new!EA2="","",Monitoring_new!EA2)</f>
        <v>nu</v>
      </c>
      <c r="EB2" s="76" t="str">
        <f>IF(Monitoring_new!EB2="","",Monitoring_new!EB2)</f>
        <v>Nu sînt informații (ultima dată verificat la 13.04.2020)</v>
      </c>
      <c r="EC2" s="70" t="str">
        <f>IF(Monitoring_new!EC2="","",Monitoring_new!EC2)</f>
        <v>nu</v>
      </c>
      <c r="ED2" s="76" t="str">
        <f>IF(Monitoring_new!ED2="","",Monitoring_new!ED2)</f>
        <v>Nu sînt informații (ultima dată verificat la 13.04.2020)</v>
      </c>
      <c r="EE2" s="70" t="str">
        <f>IF(Monitoring_new!EE2="","",Monitoring_new!EE2)</f>
        <v>nu</v>
      </c>
      <c r="EF2" s="76" t="str">
        <f>IF(Monitoring_new!EF2="","",Monitoring_new!EF2)</f>
        <v>Nu sînt informații (ultima dată verificat la 13.04.2020)</v>
      </c>
      <c r="EG2" s="70" t="str">
        <f>IF(Monitoring_new!EG2="","",Monitoring_new!EG2)</f>
        <v>nu</v>
      </c>
      <c r="EH2" s="76" t="str">
        <f>IF(Monitoring_new!EH2="","",Monitoring_new!EH2)</f>
        <v>Nu sînt informații (ultima dată verificat la 13.04.2020)</v>
      </c>
      <c r="EI2" s="70" t="str">
        <f>IF(Monitoring_new!EI2="","",Monitoring_new!EI2)</f>
        <v>nu</v>
      </c>
      <c r="EJ2" s="76" t="str">
        <f>IF(Monitoring_new!EJ2="","",Monitoring_new!EJ2)</f>
        <v>Nu sînt informații (ultima dată verificat la 13.04.2020)</v>
      </c>
      <c r="EK2" s="70" t="str">
        <f>IF(Monitoring_new!EK2="","",Monitoring_new!EK2)</f>
        <v>nu</v>
      </c>
      <c r="EL2" s="76" t="str">
        <f>IF(Monitoring_new!EL2="","",Monitoring_new!EL2)</f>
        <v>Nu sînt informații (ultima dată verificat la 13.04.2020)</v>
      </c>
      <c r="EM2" s="70" t="str">
        <f>IF(Monitoring_new!EM2="","",Monitoring_new!EM2)</f>
        <v>nu</v>
      </c>
      <c r="EN2" s="76" t="str">
        <f>IF(Monitoring_new!EN2="","",Monitoring_new!EN2)</f>
        <v>Nu sînt informații (ultima dată verificat la 13.04.2020)</v>
      </c>
      <c r="EO2" s="70" t="str">
        <f>IF(Monitoring_new!EO2="","",Monitoring_new!EO2)</f>
        <v>nu</v>
      </c>
      <c r="EP2" s="76" t="str">
        <f>IF(Monitoring_new!EP2="","",Monitoring_new!EP2)</f>
        <v>Nu sînt informații (ultima dată verificat la 13.04.2020)</v>
      </c>
      <c r="EQ2" s="70" t="str">
        <f>IF(Monitoring_new!EQ2="","",Monitoring_new!EQ2)</f>
        <v>nu</v>
      </c>
      <c r="ER2" s="76" t="str">
        <f>IF(Monitoring_new!ER2="","",Monitoring_new!ER2)</f>
        <v>Nu sînt informații (ultima dată verificat la 13.04.2020)</v>
      </c>
      <c r="ES2" s="70" t="str">
        <f>IF(Monitoring_new!ES2="","",Monitoring_new!ES2)</f>
        <v>nu</v>
      </c>
      <c r="ET2" s="76" t="str">
        <f>IF(Monitoring_new!ET2="","",Monitoring_new!ET2)</f>
        <v>Nu sînt informații (ultima dată verificat la 13.04.2020)</v>
      </c>
      <c r="EU2" s="70" t="str">
        <f>IF(Monitoring_new!EU2="","",Monitoring_new!EU2)</f>
        <v>nu</v>
      </c>
      <c r="EV2" s="76" t="str">
        <f>IF(Monitoring_new!EV2="","",Monitoring_new!EV2)</f>
        <v>Nu sînt informații (ultima dată verificat la 13.04.2020)</v>
      </c>
      <c r="EW2" s="70" t="str">
        <f>IF(Monitoring_new!EW2="","",Monitoring_new!EW2)</f>
        <v>nu</v>
      </c>
      <c r="EX2" s="76" t="str">
        <f>IF(Monitoring_new!EX2="","",Monitoring_new!EX2)</f>
        <v>Nu sînt informații (ultima dată verificat la 13.04.2020)</v>
      </c>
      <c r="EY2" s="70" t="str">
        <f>IF(Monitoring_new!EY2="","",Monitoring_new!EY2)</f>
        <v>nu</v>
      </c>
      <c r="EZ2" s="76" t="str">
        <f>IF(Monitoring_new!EZ2="","",Monitoring_new!EZ2)</f>
        <v>Nu sînt informații (ultima dată verificat la 13.04.2020)</v>
      </c>
      <c r="FA2" s="173" t="str">
        <f t="shared" ref="FA2:FA44" si="0">H2</f>
        <v>da</v>
      </c>
      <c r="FB2" s="173">
        <f t="shared" ref="FB2:FB44" si="1">COUNTIF($W2:$EZ2,FA2)</f>
        <v>0</v>
      </c>
      <c r="FC2" s="173" t="str">
        <f t="shared" ref="FC2:FC44" si="2">J2</f>
        <v>nu</v>
      </c>
      <c r="FD2" s="173">
        <f t="shared" ref="FD2:FD44" si="3">COUNTIF($W2:$EZ2,FC2)</f>
        <v>64</v>
      </c>
      <c r="FE2" s="173" t="str">
        <f t="shared" ref="FE2:FE44" si="4">L2</f>
        <v>partial</v>
      </c>
      <c r="FF2" s="173">
        <f t="shared" ref="FF2:FF44" si="5">COUNTIF($W2:$EZ2,FE2)</f>
        <v>3</v>
      </c>
      <c r="FG2" s="173" t="str">
        <f t="shared" ref="FG2:FG44" si="6">N2</f>
        <v>N/A</v>
      </c>
      <c r="FH2" s="173">
        <f t="shared" ref="FH2:FH44" si="7">COUNTIF($W2:$EZ2,FG2)</f>
        <v>0</v>
      </c>
      <c r="FI2" s="173" t="str">
        <f>P2</f>
        <v>___</v>
      </c>
      <c r="FJ2" s="173">
        <f>COUNTIF($W2:$EZ2,FI2)</f>
        <v>0</v>
      </c>
      <c r="FK2" s="173">
        <f>FB2+FD2+FF2+FH2+FJ2</f>
        <v>67</v>
      </c>
      <c r="FL2" s="173" t="str">
        <f t="shared" ref="FL2:FL44" si="8">H2</f>
        <v>da</v>
      </c>
      <c r="FM2" s="173" t="str">
        <f t="shared" ref="FM2:FM44" si="9">J2</f>
        <v>nu</v>
      </c>
      <c r="FN2" s="173">
        <f>FB2</f>
        <v>0</v>
      </c>
      <c r="FO2" s="173">
        <f>FD2</f>
        <v>64</v>
      </c>
      <c r="FP2" s="173">
        <f>67-(COUNTIF(W2:EZ2,"N/A"))</f>
        <v>67</v>
      </c>
      <c r="FQ2" s="177">
        <f>FN2/FP2</f>
        <v>0</v>
      </c>
      <c r="FR2" s="177">
        <f>FO2/FP2</f>
        <v>0.95522388059701491</v>
      </c>
      <c r="FS2" s="177">
        <f>COUNTIFS($W2:$EY2,$FL2,Points_new!$W$52:$EY$52,FS$1)/((COUNTIF(Points_new!$W$52:$EY$52,FS$1)-COUNTIFS($W2:$EY2,$FG2,Points_new!$W$52:$EY$52,FS$1)))</f>
        <v>0</v>
      </c>
      <c r="FT2" s="177">
        <f>COUNTIFS($W2:$EY2,$FL2,Points_new!$W$51:$EY$51,FT$1)/((COUNTIF(Points_new!$W$51:$EY$51,FT$1)-COUNTIFS($W2:$EY2,$FG2,Points_new!$W$51:$EY$51,FT$1)))</f>
        <v>0</v>
      </c>
      <c r="FU2" s="177">
        <f>COUNTIFS($W2:$EY2,$FL2,Points_new!$W$51:$EY$51,FU$1)/((COUNTIF(Points_new!$W$51:$EY$51,FU$1)-COUNTIFS($W2:$EY2,$FG2,Points_new!$W$51:$EY$51,FU$1)))</f>
        <v>0</v>
      </c>
      <c r="FV2" s="177" t="e">
        <f>COUNTIFS($W2:$EY2,$FL2,Points_new!$W$51:$EY$51,FV$1)/((COUNTIF(Points_new!$W$51:$EY$51,FV$1)-COUNTIFS($W2:$EY2,$FG2,Points_new!$W$51:$EY$51,FV$1)))</f>
        <v>#DIV/0!</v>
      </c>
      <c r="FW2" s="177" t="e">
        <f>COUNTIFS($W2:$EY2,$FL2,Points_new!$W$51:$EY$51,FW$1)/((COUNTIF(Points_new!$W$51:$EY$51,FW$1)-COUNTIFS($W2:$EY2,$FG2,Points_new!$W$51:$EY$51,FW$1)))</f>
        <v>#DIV/0!</v>
      </c>
      <c r="FX2" s="177">
        <f>COUNTIFS($W2:$EY2,$FL2,Points_new!$W$57:$EY$57,FX$1)/((COUNTIF(Points_new!$W$57:$EY$57,FX$1)-COUNTIFS($W2:$EY2,$FG2,Points_new!$W$57:$EY$57,FX$1)))</f>
        <v>0</v>
      </c>
      <c r="FY2" s="177">
        <f>COUNTIFS($W2:$EY2,$FL2,Points_new!$W$57:$EY$57,FY$1)/((COUNTIF(Points_new!$W$57:$EY$57,FY$1)-COUNTIFS($W2:$EY2,$FG2,Points_new!$W$57:$EY$57,FY$1)))</f>
        <v>0</v>
      </c>
      <c r="FZ2" s="177">
        <f>COUNTIFS($W2:$EY2,$FL2,Points_new!$W$57:$EY$57,FZ$1)/((COUNTIF(Points_new!$W$57:$EY$57,FZ$1)-COUNTIFS($W2:$EY2,$FG2,Points_new!$W$57:$EY$57,FZ$1)))</f>
        <v>0</v>
      </c>
      <c r="GA2" s="177">
        <f>COUNTIFS($W2:$EY2,$FL2,Points_new!$W$57:$EY$57,GA$1)/((COUNTIF(Points_new!$W$57:$EY$57,GA$1)-COUNTIFS($W2:$EY2,$FG2,Points_new!$W$57:$EY$57,GA$1)))</f>
        <v>0</v>
      </c>
      <c r="GB2" s="177" t="e">
        <f>COUNTIFS($W2:$EY2,$FL2,Points_new!$W$57:$EY$57,GB$1)/((COUNTIF(Points_new!$W$57:$EY$57,GB$1)-COUNTIFS($W2:$EY2,$FG2,Points_new!$W$57:$EY$57,GB$1)))</f>
        <v>#DIV/0!</v>
      </c>
      <c r="GC2" s="177" t="e">
        <f>COUNTIFS($W2:$EY2,$FL2,Points_new!$W$57:$EY$57,GC$1)/((COUNTIF(Points_new!$W$57:$EY$57,GC$1)-COUNTIFS($W2:$EY2,$FG2,Points_new!$W$57:$EY$57,GC$1)))</f>
        <v>#DIV/0!</v>
      </c>
      <c r="GD2" s="177">
        <f>COUNTIFS($W2:$EY2,$FL2,Points_new!$W$55:$EY$55,GD$1)/((COUNTIF(Points_new!$W$55:$EY$55,GD$1)-COUNTIFS($W2:$EY2,$FG2,Points_new!$W$55:$EY$55,GD$1)))</f>
        <v>0</v>
      </c>
      <c r="GE2" s="177" t="e">
        <f>COUNTIFS($W2:$EY2,$FL2,Points_new!$W$55:$EY$55,GE$1)/((COUNTIF(Points_new!$W$55:$EY$55,GE$1)-COUNTIFS($W2:$EY2,$FG2,Points_new!$W$55:$EY$55,GE$1)))</f>
        <v>#DIV/0!</v>
      </c>
      <c r="GF2" s="177" t="e">
        <f>COUNTIFS($W2:$EY2,$FL2,Points_new!$W$55:$EY$55,GF$1)/((COUNTIF(Points_new!$W$55:$EY$55,GF$1)-COUNTIFS($W2:$EY2,$FG2,Points_new!$W$55:$EY$55,GF$1)))</f>
        <v>#DIV/0!</v>
      </c>
    </row>
    <row r="3" spans="1:192" ht="15" customHeight="1" thickBot="1" x14ac:dyDescent="0.35">
      <c r="A3" s="29" t="str">
        <f>Monitoring_new!A3</f>
        <v>Q2</v>
      </c>
      <c r="B3" s="159" t="str">
        <f>Monitoring_new!B3</f>
        <v>Sînt disponibile pe pagina web rapoartele anuale al întreprinderii pentru cel puțin ultimii trei ani (2017 - 2019) ?</v>
      </c>
      <c r="C3" s="159" t="str">
        <f>Monitoring_new!C3</f>
        <v>Are the enterprise annual reports available on the Web page, at least for the last three years (2017 - 2019)?</v>
      </c>
      <c r="D3" s="4" t="str">
        <f>Monitoring_new!D3</f>
        <v>Economic Indicators</v>
      </c>
      <c r="E3" s="22" t="str">
        <f>Monitoring_new!E3</f>
        <v>iec2</v>
      </c>
      <c r="F3" s="22" t="str">
        <f>Monitoring_new!F3</f>
        <v>iec2k</v>
      </c>
      <c r="G3" s="5">
        <f>Monitoring_new!G3</f>
        <v>3</v>
      </c>
      <c r="H3" s="22" t="str">
        <f>Monitoring_new!H3</f>
        <v>da</v>
      </c>
      <c r="I3" s="22" t="str">
        <f>Monitoring_new!I3</f>
        <v>yes</v>
      </c>
      <c r="J3" s="22" t="str">
        <f>Monitoring_new!J3</f>
        <v>nu</v>
      </c>
      <c r="K3" s="22" t="str">
        <f>Monitoring_new!K3</f>
        <v>no</v>
      </c>
      <c r="L3" s="22" t="str">
        <f>Monitoring_new!L3</f>
        <v>partial</v>
      </c>
      <c r="M3" s="22" t="str">
        <f>Monitoring_new!M3</f>
        <v>partially</v>
      </c>
      <c r="N3" s="22" t="str">
        <f>Monitoring_new!N3</f>
        <v>N/A</v>
      </c>
      <c r="O3" s="22" t="str">
        <f>Monitoring_new!O3</f>
        <v>N/A</v>
      </c>
      <c r="P3" s="22" t="str">
        <f>Monitoring_new!P3</f>
        <v>___</v>
      </c>
      <c r="Q3" s="22" t="str">
        <f>Monitoring_new!Q3</f>
        <v>___</v>
      </c>
      <c r="R3" s="5">
        <f>Monitoring_new!R3</f>
        <v>3</v>
      </c>
      <c r="S3" s="22">
        <f>Monitoring_new!S3</f>
        <v>0</v>
      </c>
      <c r="T3" s="5">
        <f>Monitoring_new!T3</f>
        <v>1.5</v>
      </c>
      <c r="U3" s="22" t="str">
        <f>Monitoring_new!U3</f>
        <v>N/A</v>
      </c>
      <c r="V3" s="22" t="str">
        <f>Monitoring_new!V3</f>
        <v>___</v>
      </c>
      <c r="W3" s="70" t="str">
        <f>IF(Monitoring_new!W3="","",Monitoring_new!W3)</f>
        <v>nu</v>
      </c>
      <c r="X3" s="83" t="str">
        <f>IF(Monitoring_new!X3="","",Monitoring_new!X3)</f>
        <v>Pagina web nefuncțională ( 13 aprilie 2020)</v>
      </c>
      <c r="Y3" s="70" t="str">
        <f>IF(Monitoring_new!Y3="","",Monitoring_new!Y3)</f>
        <v>partial</v>
      </c>
      <c r="Z3" s="31" t="str">
        <f>IF(Monitoring_new!Z3="","",Monitoring_new!Z3)</f>
        <v>Nu sînt informații pe web (ultima dată verificat la 13.04.2020)</v>
      </c>
      <c r="AA3" s="70" t="str">
        <f>IF(Monitoring_new!AA3="","",Monitoring_new!AA3)</f>
        <v>partial</v>
      </c>
      <c r="AB3" s="77" t="str">
        <f>IF(Monitoring_new!AB3="","",Monitoring_new!AB3)</f>
        <v>https://www.termoelectrica.md/ro_RO/despre/rapoarte/</v>
      </c>
      <c r="AC3" s="70" t="str">
        <f>IF(Monitoring_new!AC3="","",Monitoring_new!AC3)</f>
        <v>partial</v>
      </c>
      <c r="AD3" s="76" t="str">
        <f>IF(Monitoring_new!AD3="","",Monitoring_new!AD3)</f>
        <v>https://moldtelecom.md/ro/personal/Rapoarte</v>
      </c>
      <c r="AE3" s="70" t="str">
        <f>IF(Monitoring_new!AE3="","",Monitoring_new!AE3)</f>
        <v>nu</v>
      </c>
      <c r="AF3" s="76" t="str">
        <f>IF(Monitoring_new!AF3="","",Monitoring_new!AF3)</f>
        <v>Nu sînt informații pe web (ultima dată verificat la 13.04.2020)</v>
      </c>
      <c r="AG3" s="70" t="str">
        <f>IF(Monitoring_new!AG3="","",Monitoring_new!AG3)</f>
        <v>nu</v>
      </c>
      <c r="AH3" s="76" t="str">
        <f>IF(Monitoring_new!AH3="","",Monitoring_new!AH3)</f>
        <v>Nu sînt informații pe web (ultima dată verificat la 13.04.2020)</v>
      </c>
      <c r="AI3" s="70" t="str">
        <f>IF(Monitoring_new!AI3="","",Monitoring_new!AI3)</f>
        <v>nu</v>
      </c>
      <c r="AJ3" s="77" t="str">
        <f>IF(Monitoring_new!AJ3="","",Monitoring_new!AJ3)</f>
        <v>Nu sînt informații (ultima dată verificat la 13.04.2020)</v>
      </c>
      <c r="AK3" s="70" t="str">
        <f>IF(Monitoring_new!AK3="","",Monitoring_new!AK3)</f>
        <v>nu</v>
      </c>
      <c r="AL3" s="31" t="str">
        <f>IF(Monitoring_new!AL3="","",Monitoring_new!AL3)</f>
        <v>Nu sînt informații (ultima dată verificat la 13.04.2020)</v>
      </c>
      <c r="AM3" s="70" t="str">
        <f>IF(Monitoring_new!AM3="","",Monitoring_new!AM3)</f>
        <v>nu</v>
      </c>
      <c r="AN3" s="83" t="str">
        <f>IF(Monitoring_new!AN3="","",Monitoring_new!AN3)</f>
        <v>Nu sînt informații (ultima dată verificat la 13.04.2020)</v>
      </c>
      <c r="AO3" s="70" t="str">
        <f>IF(Monitoring_new!AO3="","",Monitoring_new!AO3)</f>
        <v>partial</v>
      </c>
      <c r="AP3" s="77" t="str">
        <f>IF(Monitoring_new!AP3="","",Monitoring_new!AP3)</f>
        <v>https://www.asd.md/page/rapoarte</v>
      </c>
      <c r="AQ3" s="70" t="str">
        <f>IF(Monitoring_new!AQ3="","",Monitoring_new!AQ3)</f>
        <v>partial</v>
      </c>
      <c r="AR3" s="77" t="str">
        <f>IF(Monitoring_new!AR3="","",Monitoring_new!AR3)</f>
        <v>https://moldatsa.md/about/documents</v>
      </c>
      <c r="AS3" s="70" t="str">
        <f>IF(Monitoring_new!AS3="","",Monitoring_new!AS3)</f>
        <v>nu</v>
      </c>
      <c r="AT3" s="77" t="str">
        <f>IF(Monitoring_new!AT3="","",Monitoring_new!AT3)</f>
        <v>Nu sînt informații (ultima dată verificat la 13.04.2020)</v>
      </c>
      <c r="AU3" s="70" t="str">
        <f>IF(Monitoring_new!AU3="","",Monitoring_new!AU3)</f>
        <v>partial</v>
      </c>
      <c r="AV3" s="76" t="str">
        <f>IF(Monitoring_new!AV3="","",Monitoring_new!AV3)</f>
        <v>http://www.moldelectrica.md/ro/finances/financial_reports</v>
      </c>
      <c r="AW3" s="70" t="str">
        <f>IF(Monitoring_new!AW3="","",Monitoring_new!AW3)</f>
        <v>nu</v>
      </c>
      <c r="AX3" s="91" t="str">
        <f>IF(Monitoring_new!AX3="","",Monitoring_new!AX3)</f>
        <v>Nu sînt informații (ultima dată verificat la 13.04.2020)</v>
      </c>
      <c r="AY3" s="70" t="str">
        <f>IF(Monitoring_new!AY3="","",Monitoring_new!AY3)</f>
        <v>nu</v>
      </c>
      <c r="AZ3" s="77" t="str">
        <f>IF(Monitoring_new!AZ3="","",Monitoring_new!AZ3)</f>
        <v>Nu sînt informații (ultima dată verificat la 13.04.2020)</v>
      </c>
      <c r="BA3" s="70" t="str">
        <f>IF(Monitoring_new!BA3="","",Monitoring_new!BA3)</f>
        <v>nu</v>
      </c>
      <c r="BB3" s="77" t="str">
        <f>IF(Monitoring_new!BB3="","",Monitoring_new!BB3)</f>
        <v>Nu sînt informații (ultima dată verificat la 13.04.2020)</v>
      </c>
      <c r="BC3" s="70" t="str">
        <f>IF(Monitoring_new!BC3="","",Monitoring_new!BC3)</f>
        <v>nu</v>
      </c>
      <c r="BD3" s="76" t="str">
        <f>IF(Monitoring_new!BD3="","",Monitoring_new!BD3)</f>
        <v>Nu sînt informații (ultima dată verificat la 13.04.2020)</v>
      </c>
      <c r="BE3" s="70" t="str">
        <f>IF(Monitoring_new!BE3="","",Monitoring_new!BE3)</f>
        <v>nu</v>
      </c>
      <c r="BF3" s="77" t="str">
        <f>IF(Monitoring_new!BF3="","",Monitoring_new!BF3)</f>
        <v>Nu sînt informații (ultima dată verificat la 13.04.2020)</v>
      </c>
      <c r="BG3" s="70" t="str">
        <f>IF(Monitoring_new!BG3="","",Monitoring_new!BG3)</f>
        <v>nu</v>
      </c>
      <c r="BH3" s="77" t="str">
        <f>IF(Monitoring_new!BH3="","",Monitoring_new!BH3)</f>
        <v>Nu sînt informații (ultima dată verificat la 13.04.2020)</v>
      </c>
      <c r="BI3" s="70" t="str">
        <f>IF(Monitoring_new!BI3="","",Monitoring_new!BI3)</f>
        <v>partial</v>
      </c>
      <c r="BJ3" s="77" t="str">
        <f>IF(Monitoring_new!BJ3="","",Monitoring_new!BJ3)</f>
        <v>https://emitent-msi.market.md/ro/#1</v>
      </c>
      <c r="BK3" s="70" t="str">
        <f>IF(Monitoring_new!BK3="","",Monitoring_new!BK3)</f>
        <v>nu</v>
      </c>
      <c r="BL3" s="77" t="str">
        <f>IF(Monitoring_new!BL3="","",Monitoring_new!BL3)</f>
        <v>Nu sînt informații (ultima dată verificat la 13.04.2020)</v>
      </c>
      <c r="BM3" s="70" t="str">
        <f>IF(Monitoring_new!BM3="","",Monitoring_new!BM3)</f>
        <v>nu</v>
      </c>
      <c r="BN3" s="77" t="str">
        <f>IF(Monitoring_new!BN3="","",Monitoring_new!BN3)</f>
        <v>Nu sînt informații (ultima dată verificat la 13.04.2020)</v>
      </c>
      <c r="BO3" s="70" t="str">
        <f>IF(Monitoring_new!BO3="","",Monitoring_new!BO3)</f>
        <v>partial</v>
      </c>
      <c r="BP3" s="77" t="str">
        <f>IF(Monitoring_new!BP3="","",Monitoring_new!BP3)</f>
        <v>https://www.moldovagaz.md/rom/despre-companie/rapoarte-158</v>
      </c>
      <c r="BQ3" s="70" t="str">
        <f>IF(Monitoring_new!BQ3="","",Monitoring_new!BQ3)</f>
        <v>partial</v>
      </c>
      <c r="BR3" s="76" t="str">
        <f>IF(Monitoring_new!BR3="","",Monitoring_new!BR3)</f>
        <v>http://www.energocom.md/about-us/transparenta</v>
      </c>
      <c r="BS3" s="70" t="str">
        <f>IF(Monitoring_new!BS3="","",Monitoring_new!BS3)</f>
        <v>nu</v>
      </c>
      <c r="BT3" s="77" t="str">
        <f>IF(Monitoring_new!BT3="","",Monitoring_new!BT3)</f>
        <v>Nu sînt informații (ultima dată verificat la 13.04.2020)</v>
      </c>
      <c r="BU3" s="70" t="str">
        <f>IF(Monitoring_new!BU3="","",Monitoring_new!BU3)</f>
        <v>nu</v>
      </c>
      <c r="BV3" s="77" t="str">
        <f>IF(Monitoring_new!BV3="","",Monitoring_new!BV3)</f>
        <v>Nu sînt informații (ultima dată verificat la 13.04.2020)</v>
      </c>
      <c r="BW3" s="70" t="str">
        <f>IF(Monitoring_new!BW3="","",Monitoring_new!BW3)</f>
        <v>nu</v>
      </c>
      <c r="BX3" s="77" t="str">
        <f>IF(Monitoring_new!BX3="","",Monitoring_new!BX3)</f>
        <v>Nu sînt informații (ultima dată verificat la 13.04.2020)</v>
      </c>
      <c r="BY3" s="70" t="str">
        <f>IF(Monitoring_new!BY3="","",Monitoring_new!BY3)</f>
        <v>nu</v>
      </c>
      <c r="BZ3" s="106" t="str">
        <f>IF(Monitoring_new!BZ3="","",Monitoring_new!BZ3)</f>
        <v>Nu sînt informații (ultima dată verificat la 13.04.2020)</v>
      </c>
      <c r="CA3" s="70" t="str">
        <f>IF(Monitoring_new!CA3="","",Monitoring_new!CA3)</f>
        <v>nu</v>
      </c>
      <c r="CB3" s="77" t="str">
        <f>IF(Monitoring_new!CB3="","",Monitoring_new!CB3)</f>
        <v>Nu sînt informații (ultima dată verificat la 13.04.2020)</v>
      </c>
      <c r="CC3" s="70" t="str">
        <f>IF(Monitoring_new!CC3="","",Monitoring_new!CC3)</f>
        <v>nu</v>
      </c>
      <c r="CD3" s="35" t="str">
        <f>IF(Monitoring_new!CD3="","",Monitoring_new!CD3)</f>
        <v>Nu sînt informații (ultima dată verificat la 13.04.2020)</v>
      </c>
      <c r="CE3" s="70" t="str">
        <f>IF(Monitoring_new!CE3="","",Monitoring_new!CE3)</f>
        <v>nu</v>
      </c>
      <c r="CF3" s="116" t="str">
        <f>IF(Monitoring_new!CF3="","",Monitoring_new!CF3)</f>
        <v>Nu sînt informații (ultima dată verificat la 13.04.2020)</v>
      </c>
      <c r="CG3" s="70" t="str">
        <f>IF(Monitoring_new!CG3="","",Monitoring_new!CG3)</f>
        <v>nu</v>
      </c>
      <c r="CH3" s="77" t="str">
        <f>IF(Monitoring_new!CH3="","",Monitoring_new!CH3)</f>
        <v>Nu sînt informații (ultima dată verificat la 13.04.2020)</v>
      </c>
      <c r="CI3" s="70" t="str">
        <f>IF(Monitoring_new!CI3="","",Monitoring_new!CI3)</f>
        <v>nu</v>
      </c>
      <c r="CJ3" s="77" t="str">
        <f>IF(Monitoring_new!CJ3="","",Monitoring_new!CJ3)</f>
        <v>Nu sînt informații (ultima dată verificat la 13.04.2020)</v>
      </c>
      <c r="CK3" s="70" t="str">
        <f>IF(Monitoring_new!CK3="","",Monitoring_new!CK3)</f>
        <v>nu</v>
      </c>
      <c r="CL3" s="77" t="str">
        <f>IF(Monitoring_new!CL3="","",Monitoring_new!CL3)</f>
        <v>Nu sînt informații (ultima dată verificat la 13.04.2020)</v>
      </c>
      <c r="CM3" s="70" t="str">
        <f>IF(Monitoring_new!CM3="","",Monitoring_new!CM3)</f>
        <v>nu</v>
      </c>
      <c r="CN3" s="77" t="str">
        <f>IF(Monitoring_new!CN3="","",Monitoring_new!CN3)</f>
        <v>Nu sînt informații (ultima dată verificat la 13.04.2020)</v>
      </c>
      <c r="CO3" s="70" t="str">
        <f>IF(Monitoring_new!CO3="","",Monitoring_new!CO3)</f>
        <v>partial</v>
      </c>
      <c r="CP3" s="77" t="str">
        <f>IF(Monitoring_new!CP3="","",Monitoring_new!CP3)</f>
        <v>https://e-cmac.md/rapoarte/</v>
      </c>
      <c r="CQ3" s="70" t="str">
        <f>IF(Monitoring_new!CQ3="","",Monitoring_new!CQ3)</f>
        <v>nu</v>
      </c>
      <c r="CR3" s="77" t="str">
        <f>IF(Monitoring_new!CR3="","",Monitoring_new!CR3)</f>
        <v>Nu sînt informații (ultima dată verificat la 13.04.2020)</v>
      </c>
      <c r="CS3" s="70" t="str">
        <f>IF(Monitoring_new!CS3="","",Monitoring_new!CS3)</f>
        <v>partial</v>
      </c>
      <c r="CT3" s="77" t="str">
        <f>IF(Monitoring_new!CT3="","",Monitoring_new!CT3)</f>
        <v>http://editurastiinta.md/rapoarte</v>
      </c>
      <c r="CU3" s="70" t="str">
        <f>IF(Monitoring_new!CU3="","",Monitoring_new!CU3)</f>
        <v>nu</v>
      </c>
      <c r="CV3" s="77" t="str">
        <f>IF(Monitoring_new!CV3="","",Monitoring_new!CV3)</f>
        <v>Nu sînt informații (ultima dată verificat la 13.04.2020)</v>
      </c>
      <c r="CW3" s="70" t="str">
        <f>IF(Monitoring_new!CW3="","",Monitoring_new!CW3)</f>
        <v>partial</v>
      </c>
      <c r="CX3" s="77" t="str">
        <f>IF(Monitoring_new!CX3="","",Monitoring_new!CX3)</f>
        <v>https://tracom.md/infocenters/reports/</v>
      </c>
      <c r="CY3" s="70" t="str">
        <f>IF(Monitoring_new!CY3="","",Monitoring_new!CY3)</f>
        <v>nu</v>
      </c>
      <c r="CZ3" s="77" t="str">
        <f>IF(Monitoring_new!CZ3="","",Monitoring_new!CZ3)</f>
        <v>Nu sînt informații (ultima dată verificat la 13.04.2020)</v>
      </c>
      <c r="DA3" s="70" t="str">
        <f>IF(Monitoring_new!DA3="","",Monitoring_new!DA3)</f>
        <v>nu</v>
      </c>
      <c r="DB3" s="77" t="str">
        <f>IF(Monitoring_new!DB3="","",Monitoring_new!DB3)</f>
        <v>Nu sînt informații (ultima dată verificat la 13.04.2020)</v>
      </c>
      <c r="DC3" s="70" t="str">
        <f>IF(Monitoring_new!DC3="","",Monitoring_new!DC3)</f>
        <v>nu</v>
      </c>
      <c r="DD3" s="77" t="str">
        <f>IF(Monitoring_new!DD3="","",Monitoring_new!DD3)</f>
        <v>Nu sînt informații (ultima dată verificat la 13.04.2020)</v>
      </c>
      <c r="DE3" s="70" t="str">
        <f>IF(Monitoring_new!DE3="","",Monitoring_new!DE3)</f>
        <v>partial</v>
      </c>
      <c r="DF3" s="77" t="str">
        <f>IF(Monitoring_new!DF3="","",Monitoring_new!DF3)</f>
        <v>https://www.ingeocad.md/ro/home/raport-anual-2</v>
      </c>
      <c r="DG3" s="70" t="str">
        <f>IF(Monitoring_new!DG3="","",Monitoring_new!DG3)</f>
        <v>nu</v>
      </c>
      <c r="DH3" s="77" t="str">
        <f>IF(Monitoring_new!DH3="","",Monitoring_new!DH3)</f>
        <v>Nu sînt informații (ultima dată verificat la 13.04.2020)</v>
      </c>
      <c r="DI3" s="70" t="str">
        <f>IF(Monitoring_new!DI3="","",Monitoring_new!DI3)</f>
        <v>nu</v>
      </c>
      <c r="DJ3" s="77" t="str">
        <f>IF(Monitoring_new!DJ3="","",Monitoring_new!DJ3)</f>
        <v>Nu sînt informații (ultima dată verificat la 13.04.2020)</v>
      </c>
      <c r="DK3" s="70" t="str">
        <f>IF(Monitoring_new!DK3="","",Monitoring_new!DK3)</f>
        <v>nu</v>
      </c>
      <c r="DL3" s="77" t="str">
        <f>IF(Monitoring_new!DL3="","",Monitoring_new!DL3)</f>
        <v>Nu sînt informații (ultima dată verificat la 13.04.2020)</v>
      </c>
      <c r="DM3" s="70" t="str">
        <f>IF(Monitoring_new!DM3="","",Monitoring_new!DM3)</f>
        <v>nu</v>
      </c>
      <c r="DN3" s="77" t="str">
        <f>IF(Monitoring_new!DN3="","",Monitoring_new!DN3)</f>
        <v>Nu sînt informații (ultima dată verificat la 13.04.2020)</v>
      </c>
      <c r="DO3" s="70" t="str">
        <f>IF(Monitoring_new!DO3="","",Monitoring_new!DO3)</f>
        <v>nu</v>
      </c>
      <c r="DP3" s="77" t="str">
        <f>IF(Monitoring_new!DP3="","",Monitoring_new!DP3)</f>
        <v>Nu sînt informații (ultima dată verificat la 13.04.2020)</v>
      </c>
      <c r="DQ3" s="70" t="str">
        <f>IF(Monitoring_new!DQ3="","",Monitoring_new!DQ3)</f>
        <v>nu</v>
      </c>
      <c r="DR3" s="77" t="str">
        <f>IF(Monitoring_new!DR3="","",Monitoring_new!DR3)</f>
        <v>Nu sînt informații (ultima dată verificat la 13.04.2020)</v>
      </c>
      <c r="DS3" s="70" t="str">
        <f>IF(Monitoring_new!DS3="","",Monitoring_new!DS3)</f>
        <v>nu</v>
      </c>
      <c r="DT3" s="77" t="str">
        <f>IF(Monitoring_new!DT3="","",Monitoring_new!DT3)</f>
        <v>Nu sînt informații (ultima dată verificat la 13.04.2020)</v>
      </c>
      <c r="DU3" s="70" t="str">
        <f>IF(Monitoring_new!DU3="","",Monitoring_new!DU3)</f>
        <v>nu</v>
      </c>
      <c r="DV3" s="77" t="str">
        <f>IF(Monitoring_new!DV3="","",Monitoring_new!DV3)</f>
        <v>Nu sînt informații (ultima dată verificat la 13.04.2020)</v>
      </c>
      <c r="DW3" s="70" t="str">
        <f>IF(Monitoring_new!DW3="","",Monitoring_new!DW3)</f>
        <v>partial</v>
      </c>
      <c r="DX3" s="77" t="str">
        <f>IF(Monitoring_new!DX3="","",Monitoring_new!DX3)</f>
        <v>https://www.radiocom.md/rapoarte-1-38</v>
      </c>
      <c r="DY3" s="70" t="str">
        <f>IF(Monitoring_new!DY3="","",Monitoring_new!DY3)</f>
        <v>partial</v>
      </c>
      <c r="DZ3" s="77" t="str">
        <f>IF(Monitoring_new!DZ3="","",Monitoring_new!DZ3)</f>
        <v>http://balti.md/servicii-publice/intreprinderi-municipale/lista-im/</v>
      </c>
      <c r="EA3" s="70" t="str">
        <f>IF(Monitoring_new!EA3="","",Monitoring_new!EA3)</f>
        <v>partial</v>
      </c>
      <c r="EB3" s="77" t="str">
        <f>IF(Monitoring_new!EB3="","",Monitoring_new!EB3)</f>
        <v>http://www.straseni.md/raport-cu-privire-la-activitatea-i-m-apa-canal-straseni-pentru-anul-2017/
http://www.straseni.md/5829-2/</v>
      </c>
      <c r="EC3" s="70" t="str">
        <f>IF(Monitoring_new!EC3="","",Monitoring_new!EC3)</f>
        <v>nu</v>
      </c>
      <c r="ED3" s="76" t="str">
        <f>IF(Monitoring_new!ED3="","",Monitoring_new!ED3)</f>
        <v>Nu sînt informații (ultima dată verificat la 13.04.2020)</v>
      </c>
      <c r="EE3" s="70" t="str">
        <f>IF(Monitoring_new!EE3="","",Monitoring_new!EE3)</f>
        <v>nu</v>
      </c>
      <c r="EF3" s="76" t="str">
        <f>IF(Monitoring_new!EF3="","",Monitoring_new!EF3)</f>
        <v>Nu sînt informații (ultima dată verificat la 13.04.2020)</v>
      </c>
      <c r="EG3" s="70" t="str">
        <f>IF(Monitoring_new!EG3="","",Monitoring_new!EG3)</f>
        <v>partial</v>
      </c>
      <c r="EH3" s="77" t="str">
        <f>IF(Monitoring_new!EH3="","",Monitoring_new!EH3)</f>
        <v>https://acc.md/rapoarte/</v>
      </c>
      <c r="EI3" s="70" t="str">
        <f>IF(Monitoring_new!EI3="","",Monitoring_new!EI3)</f>
        <v>nu</v>
      </c>
      <c r="EJ3" s="76" t="str">
        <f>IF(Monitoring_new!EJ3="","",Monitoring_new!EJ3)</f>
        <v>Nu sînt informații (ultima dată verificat la 13.04.2020)</v>
      </c>
      <c r="EK3" s="70" t="str">
        <f>IF(Monitoring_new!EK3="","",Monitoring_new!EK3)</f>
        <v>nu</v>
      </c>
      <c r="EL3" s="76" t="str">
        <f>IF(Monitoring_new!EL3="","",Monitoring_new!EL3)</f>
        <v>Nu sînt informații (ultima dată verificat la 13.04.2020)</v>
      </c>
      <c r="EM3" s="70" t="str">
        <f>IF(Monitoring_new!EM3="","",Monitoring_new!EM3)</f>
        <v>nu</v>
      </c>
      <c r="EN3" s="76" t="str">
        <f>IF(Monitoring_new!EN3="","",Monitoring_new!EN3)</f>
        <v>Nu sînt informații (ultima dată verificat la 13.04.2020)</v>
      </c>
      <c r="EO3" s="70" t="str">
        <f>IF(Monitoring_new!EO3="","",Monitoring_new!EO3)</f>
        <v>nu</v>
      </c>
      <c r="EP3" s="76" t="str">
        <f>IF(Monitoring_new!EP3="","",Monitoring_new!EP3)</f>
        <v>Nu sînt informații (ultima dată verificat la 13.04.2020)</v>
      </c>
      <c r="EQ3" s="70" t="str">
        <f>IF(Monitoring_new!EQ3="","",Monitoring_new!EQ3)</f>
        <v>nu</v>
      </c>
      <c r="ER3" s="76" t="str">
        <f>IF(Monitoring_new!ER3="","",Monitoring_new!ER3)</f>
        <v>Nu sînt informații (ultima dată verificat la 13.04.2020)</v>
      </c>
      <c r="ES3" s="70" t="str">
        <f>IF(Monitoring_new!ES3="","",Monitoring_new!ES3)</f>
        <v>nu</v>
      </c>
      <c r="ET3" s="76" t="str">
        <f>IF(Monitoring_new!ET3="","",Monitoring_new!ET3)</f>
        <v>Nu sînt informații (ultima dată verificat la 13.04.2020)</v>
      </c>
      <c r="EU3" s="70" t="str">
        <f>IF(Monitoring_new!EU3="","",Monitoring_new!EU3)</f>
        <v>nu</v>
      </c>
      <c r="EV3" s="76" t="str">
        <f>IF(Monitoring_new!EV3="","",Monitoring_new!EV3)</f>
        <v>Nu sînt informații (ultima dată verificat la 13.04.2020)</v>
      </c>
      <c r="EW3" s="70" t="str">
        <f>IF(Monitoring_new!EW3="","",Monitoring_new!EW3)</f>
        <v>partial</v>
      </c>
      <c r="EX3" s="77" t="str">
        <f>IF(Monitoring_new!EX3="","",Monitoring_new!EX3)</f>
        <v>https://www.autourban.md/indicatori/raport_activitate.pdf</v>
      </c>
      <c r="EY3" s="70" t="str">
        <f>IF(Monitoring_new!EY3="","",Monitoring_new!EY3)</f>
        <v>nu</v>
      </c>
      <c r="EZ3" s="76" t="str">
        <f>IF(Monitoring_new!EZ3="","",Monitoring_new!EZ3)</f>
        <v>Nu sînt informații (ultima dată verificat la 13.04.2020)</v>
      </c>
      <c r="FA3" s="173" t="str">
        <f t="shared" si="0"/>
        <v>da</v>
      </c>
      <c r="FB3" s="173">
        <f t="shared" si="1"/>
        <v>0</v>
      </c>
      <c r="FC3" s="173" t="str">
        <f t="shared" si="2"/>
        <v>nu</v>
      </c>
      <c r="FD3" s="173">
        <f t="shared" si="3"/>
        <v>49</v>
      </c>
      <c r="FE3" s="173" t="str">
        <f t="shared" si="4"/>
        <v>partial</v>
      </c>
      <c r="FF3" s="173">
        <f t="shared" si="5"/>
        <v>18</v>
      </c>
      <c r="FG3" s="173" t="str">
        <f t="shared" si="6"/>
        <v>N/A</v>
      </c>
      <c r="FH3" s="173">
        <f t="shared" si="7"/>
        <v>0</v>
      </c>
      <c r="FI3" s="173" t="str">
        <f t="shared" ref="FI3:FI44" si="10">P3</f>
        <v>___</v>
      </c>
      <c r="FJ3" s="173">
        <f t="shared" ref="FJ3:FJ44" si="11">COUNTIF($W3:$EZ3,FI3)</f>
        <v>0</v>
      </c>
      <c r="FK3" s="173">
        <f t="shared" ref="FK3:FK44" si="12">FB3+FD3+FF3+FH3+FJ3</f>
        <v>67</v>
      </c>
      <c r="FL3" s="173" t="str">
        <f t="shared" si="8"/>
        <v>da</v>
      </c>
      <c r="FM3" s="173" t="str">
        <f t="shared" si="9"/>
        <v>nu</v>
      </c>
      <c r="FN3" s="173">
        <f t="shared" ref="FN3:FN44" si="13">FB3</f>
        <v>0</v>
      </c>
      <c r="FO3" s="173">
        <f t="shared" ref="FO3:FO44" si="14">FD3</f>
        <v>49</v>
      </c>
      <c r="FP3" s="173">
        <f t="shared" ref="FP3:FP44" si="15">67-(COUNTIF(W3:EZ3,"N/A"))</f>
        <v>67</v>
      </c>
      <c r="FQ3" s="177">
        <f t="shared" ref="FQ3:FQ44" si="16">FN3/FP3</f>
        <v>0</v>
      </c>
      <c r="FR3" s="177">
        <f t="shared" ref="FR3:FR44" si="17">FO3/FP3</f>
        <v>0.73134328358208955</v>
      </c>
      <c r="FS3" s="177">
        <f>COUNTIFS($W3:$EY3,$FL3,Points_new!$W$52:$EY$52,FS$1)/((COUNTIF(Points_new!$W$52:$EY$52,FS$1)-COUNTIFS($W3:$EY3,$FG3,Points_new!$W$52:$EY$52,FS$1)))</f>
        <v>0</v>
      </c>
      <c r="FT3" s="177">
        <f>COUNTIFS($W3:$EY3,$FL3,Points_new!$W$51:$EY$51,FT$1)/((COUNTIF(Points_new!$W$51:$EY$51,FT$1)-COUNTIFS($W3:$EY3,$FG3,Points_new!$W$51:$EY$51,FT$1)))</f>
        <v>0</v>
      </c>
      <c r="FU3" s="177">
        <f>COUNTIFS($W3:$EY3,$FL3,Points_new!$W$51:$EY$51,FU$1)/((COUNTIF(Points_new!$W$51:$EY$51,FU$1)-COUNTIFS($W3:$EY3,$FG3,Points_new!$W$51:$EY$51,FU$1)))</f>
        <v>0</v>
      </c>
      <c r="FV3" s="177" t="e">
        <f>COUNTIFS($W3:$EY3,$FL3,Points_new!$W$51:$EY$51,FV$1)/((COUNTIF(Points_new!$W$51:$EY$51,FV$1)-COUNTIFS($W3:$EY3,$FG3,Points_new!$W$51:$EY$51,FV$1)))</f>
        <v>#DIV/0!</v>
      </c>
      <c r="FW3" s="177" t="e">
        <f>COUNTIFS($W3:$EY3,$FL3,Points_new!$W$51:$EY$51,FW$1)/((COUNTIF(Points_new!$W$51:$EY$51,FW$1)-COUNTIFS($W3:$EY3,$FG3,Points_new!$W$51:$EY$51,FW$1)))</f>
        <v>#DIV/0!</v>
      </c>
      <c r="FX3" s="177">
        <f>COUNTIFS($W3:$EY3,$FL3,Points_new!$W$57:$EY$57,FX$1)/((COUNTIF(Points_new!$W$57:$EY$57,FX$1)-COUNTIFS($W3:$EY3,$FG3,Points_new!$W$57:$EY$57,FX$1)))</f>
        <v>0</v>
      </c>
      <c r="FY3" s="177">
        <f>COUNTIFS($W3:$EY3,$FL3,Points_new!$W$57:$EY$57,FY$1)/((COUNTIF(Points_new!$W$57:$EY$57,FY$1)-COUNTIFS($W3:$EY3,$FG3,Points_new!$W$57:$EY$57,FY$1)))</f>
        <v>0</v>
      </c>
      <c r="FZ3" s="177">
        <f>COUNTIFS($W3:$EY3,$FL3,Points_new!$W$57:$EY$57,FZ$1)/((COUNTIF(Points_new!$W$57:$EY$57,FZ$1)-COUNTIFS($W3:$EY3,$FG3,Points_new!$W$57:$EY$57,FZ$1)))</f>
        <v>0</v>
      </c>
      <c r="GA3" s="177">
        <f>COUNTIFS($W3:$EY3,$FL3,Points_new!$W$57:$EY$57,GA$1)/((COUNTIF(Points_new!$W$57:$EY$57,GA$1)-COUNTIFS($W3:$EY3,$FG3,Points_new!$W$57:$EY$57,GA$1)))</f>
        <v>0</v>
      </c>
      <c r="GB3" s="177" t="e">
        <f>COUNTIFS($W3:$EY3,$FL3,Points_new!$W$57:$EY$57,GB$1)/((COUNTIF(Points_new!$W$57:$EY$57,GB$1)-COUNTIFS($W3:$EY3,$FG3,Points_new!$W$57:$EY$57,GB$1)))</f>
        <v>#DIV/0!</v>
      </c>
      <c r="GC3" s="177" t="e">
        <f>COUNTIFS($W3:$EY3,$FL3,Points_new!$W$57:$EY$57,GC$1)/((COUNTIF(Points_new!$W$57:$EY$57,GC$1)-COUNTIFS($W3:$EY3,$FG3,Points_new!$W$57:$EY$57,GC$1)))</f>
        <v>#DIV/0!</v>
      </c>
      <c r="GD3" s="177">
        <f>COUNTIFS($W3:$EY3,$FL3,Points_new!$W$55:$EY$55,GD$1)/((COUNTIF(Points_new!$W$55:$EY$55,GD$1)-COUNTIFS($W3:$EY3,$FG3,Points_new!$W$55:$EY$55,GD$1)))</f>
        <v>0</v>
      </c>
      <c r="GE3" s="177" t="e">
        <f>COUNTIFS($W3:$EY3,$FL3,Points_new!$W$55:$EY$55,GE$1)/((COUNTIF(Points_new!$W$55:$EY$55,GE$1)-COUNTIFS($W3:$EY3,$FG3,Points_new!$W$55:$EY$55,GE$1)))</f>
        <v>#DIV/0!</v>
      </c>
      <c r="GF3" s="177" t="e">
        <f>COUNTIFS($W3:$EY3,$FL3,Points_new!$W$55:$EY$55,GF$1)/((COUNTIF(Points_new!$W$55:$EY$55,GF$1)-COUNTIFS($W3:$EY3,$FG3,Points_new!$W$55:$EY$55,GF$1)))</f>
        <v>#DIV/0!</v>
      </c>
    </row>
    <row r="4" spans="1:192" ht="15" customHeight="1" thickBot="1" x14ac:dyDescent="0.35">
      <c r="A4" s="29" t="str">
        <f>Monitoring_new!A4</f>
        <v>Q3</v>
      </c>
      <c r="B4" s="159" t="str">
        <f>Monitoring_new!B4</f>
        <v>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anul 2019 ?</v>
      </c>
      <c r="C4" s="159" t="str">
        <f>Monitoring_new!C4</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2019?</v>
      </c>
      <c r="D4" s="4" t="str">
        <f>Monitoring_new!D4</f>
        <v>Economic Indicators</v>
      </c>
      <c r="E4" s="22" t="str">
        <f>Monitoring_new!E4</f>
        <v>iec3</v>
      </c>
      <c r="F4" s="22" t="str">
        <f>Monitoring_new!F4</f>
        <v>iec3k</v>
      </c>
      <c r="G4" s="5">
        <f>Monitoring_new!G4</f>
        <v>4</v>
      </c>
      <c r="H4" s="22" t="str">
        <f>Monitoring_new!H4</f>
        <v>da</v>
      </c>
      <c r="I4" s="22" t="str">
        <f>Monitoring_new!I4</f>
        <v>yes</v>
      </c>
      <c r="J4" s="22" t="str">
        <f>Monitoring_new!J4</f>
        <v>nu</v>
      </c>
      <c r="K4" s="22" t="str">
        <f>Monitoring_new!K4</f>
        <v>no</v>
      </c>
      <c r="L4" s="22" t="str">
        <f>Monitoring_new!L4</f>
        <v>partial</v>
      </c>
      <c r="M4" s="33" t="str">
        <f>Monitoring_new!M4</f>
        <v>partially</v>
      </c>
      <c r="N4" s="30" t="str">
        <f>Monitoring_new!N4</f>
        <v>N/A</v>
      </c>
      <c r="O4" s="30" t="str">
        <f>Monitoring_new!O4</f>
        <v>N/A</v>
      </c>
      <c r="P4" s="30" t="str">
        <f>Monitoring_new!P4</f>
        <v>___</v>
      </c>
      <c r="Q4" s="30" t="str">
        <f>Monitoring_new!Q4</f>
        <v>___</v>
      </c>
      <c r="R4" s="5">
        <f>Monitoring_new!R4</f>
        <v>4</v>
      </c>
      <c r="S4" s="30">
        <f>Monitoring_new!S4</f>
        <v>0</v>
      </c>
      <c r="T4" s="5">
        <f>Monitoring_new!T4</f>
        <v>2</v>
      </c>
      <c r="U4" s="30" t="str">
        <f>Monitoring_new!U4</f>
        <v>N/A</v>
      </c>
      <c r="V4" s="30" t="str">
        <f>Monitoring_new!V4</f>
        <v>___</v>
      </c>
      <c r="W4" s="70" t="str">
        <f>IF(Monitoring_new!W4="","",Monitoring_new!W4)</f>
        <v>nu</v>
      </c>
      <c r="X4" s="78" t="str">
        <f>IF(Monitoring_new!X4="","",Monitoring_new!X4)</f>
        <v>Pagina web nefuncțională ( 13 aprilie 2020)</v>
      </c>
      <c r="Y4" s="70" t="str">
        <f>IF(Monitoring_new!Y4="","",Monitoring_new!Y4)</f>
        <v>nu</v>
      </c>
      <c r="Z4" s="31" t="str">
        <f>IF(Monitoring_new!Z4="","",Monitoring_new!Z4)</f>
        <v>Nu sînt informații pe web (ultima dată verificat la 13.04.2020)</v>
      </c>
      <c r="AA4" s="70" t="str">
        <f>IF(Monitoring_new!AA4="","",Monitoring_new!AA4)</f>
        <v>partial</v>
      </c>
      <c r="AB4" s="83" t="str">
        <f>IF(Monitoring_new!AB4="","",Monitoring_new!AB4)</f>
        <v>https://www.termoelectrica.md/wp-content/uploads/2016/04/doc01498620190823134712-1.pdf</v>
      </c>
      <c r="AC4" s="70" t="str">
        <f>IF(Monitoring_new!AC4="","",Monitoring_new!AC4)</f>
        <v>partial</v>
      </c>
      <c r="AD4" s="77" t="str">
        <f>IF(Monitoring_new!AD4="","",Monitoring_new!AD4)</f>
        <v>https://moldtelecom.md/ro/personal/Rapoarte</v>
      </c>
      <c r="AE4" s="70" t="str">
        <f>IF(Monitoring_new!AE4="","",Monitoring_new!AE4)</f>
        <v>nu</v>
      </c>
      <c r="AF4" s="77" t="str">
        <f>IF(Monitoring_new!AF4="","",Monitoring_new!AF4)</f>
        <v>Nu sînt informații pe web (ultima dată verificat la 13.04.2020)</v>
      </c>
      <c r="AG4" s="70" t="str">
        <f>IF(Monitoring_new!AG4="","",Monitoring_new!AG4)</f>
        <v>nu</v>
      </c>
      <c r="AH4" s="77" t="str">
        <f>IF(Monitoring_new!AH4="","",Monitoring_new!AH4)</f>
        <v>Nu sînt informații pe web (ultima dată verificat la 13.04.2020)</v>
      </c>
      <c r="AI4" s="70" t="str">
        <f>IF(Monitoring_new!AI4="","",Monitoring_new!AI4)</f>
        <v>nu</v>
      </c>
      <c r="AJ4" s="90" t="str">
        <f>IF(Monitoring_new!AJ4="","",Monitoring_new!AJ4)</f>
        <v>Nu sînt informații (ultima dată verificat la 13.04.2020)</v>
      </c>
      <c r="AK4" s="70" t="str">
        <f>IF(Monitoring_new!AK4="","",Monitoring_new!AK4)</f>
        <v>nu</v>
      </c>
      <c r="AL4" s="31" t="str">
        <f>IF(Monitoring_new!AL4="","",Monitoring_new!AL4)</f>
        <v>Nu sînt informații (ultima dată verificat la 13.04.2020)</v>
      </c>
      <c r="AM4" s="70" t="str">
        <f>IF(Monitoring_new!AM4="","",Monitoring_new!AM4)</f>
        <v>nu</v>
      </c>
      <c r="AN4" s="76" t="str">
        <f>IF(Monitoring_new!AN4="","",Monitoring_new!AN4)</f>
        <v>Nu sînt informații (ultima dată verificat la 13.04.2020)</v>
      </c>
      <c r="AO4" s="70" t="str">
        <f>IF(Monitoring_new!AO4="","",Monitoring_new!AO4)</f>
        <v>nu</v>
      </c>
      <c r="AP4" s="76" t="str">
        <f>IF(Monitoring_new!AP4="","",Monitoring_new!AP4)</f>
        <v>Nu sînt informații (ultima dată verificat la 13.04.2020)</v>
      </c>
      <c r="AQ4" s="70" t="str">
        <f>IF(Monitoring_new!AQ4="","",Monitoring_new!AQ4)</f>
        <v>nu</v>
      </c>
      <c r="AR4" s="90" t="str">
        <f>IF(Monitoring_new!AR4="","",Monitoring_new!AR4)</f>
        <v>Nu sînt informații (ultima dată verificat la 13.04.2020)</v>
      </c>
      <c r="AS4" s="70" t="str">
        <f>IF(Monitoring_new!AS4="","",Monitoring_new!AS4)</f>
        <v>nu</v>
      </c>
      <c r="AT4" s="77" t="str">
        <f>IF(Monitoring_new!AT4="","",Monitoring_new!AT4)</f>
        <v>Nu sînt informații (ultima dată verificat la 13.04.2020)</v>
      </c>
      <c r="AU4" s="70" t="str">
        <f>IF(Monitoring_new!AU4="","",Monitoring_new!AU4)</f>
        <v>nu</v>
      </c>
      <c r="AV4" s="77" t="str">
        <f>IF(Monitoring_new!AV4="","",Monitoring_new!AV4)</f>
        <v>Nu sînt informații (ultima dată verificat la 13.04.2020)</v>
      </c>
      <c r="AW4" s="70" t="str">
        <f>IF(Monitoring_new!AW4="","",Monitoring_new!AW4)</f>
        <v>nu</v>
      </c>
      <c r="AX4" s="91" t="str">
        <f>IF(Monitoring_new!AX4="","",Monitoring_new!AX4)</f>
        <v>Nu sînt informații (ultima dată verificat la 13.04.2020)</v>
      </c>
      <c r="AY4" s="70" t="str">
        <f>IF(Monitoring_new!AY4="","",Monitoring_new!AY4)</f>
        <v>nu</v>
      </c>
      <c r="AZ4" s="76" t="str">
        <f>IF(Monitoring_new!AZ4="","",Monitoring_new!AZ4)</f>
        <v>Nu sînt informații (ultima dată verificat la 13.04.2020)</v>
      </c>
      <c r="BA4" s="70" t="str">
        <f>IF(Monitoring_new!BA4="","",Monitoring_new!BA4)</f>
        <v>nu</v>
      </c>
      <c r="BB4" s="76" t="str">
        <f>IF(Monitoring_new!BB4="","",Monitoring_new!BB4)</f>
        <v>Nu sînt informații (ultima dată verificat la 13.04.2020)</v>
      </c>
      <c r="BC4" s="70" t="str">
        <f>IF(Monitoring_new!BC4="","",Monitoring_new!BC4)</f>
        <v>nu</v>
      </c>
      <c r="BD4" s="77" t="str">
        <f>IF(Monitoring_new!BD4="","",Monitoring_new!BD4)</f>
        <v>Nu sînt informații (ultima dată verificat la 13.04.2020)</v>
      </c>
      <c r="BE4" s="70" t="str">
        <f>IF(Monitoring_new!BE4="","",Monitoring_new!BE4)</f>
        <v>nu</v>
      </c>
      <c r="BF4" s="76" t="str">
        <f>IF(Monitoring_new!BF4="","",Monitoring_new!BF4)</f>
        <v>Nu sînt informații (ultima dată verificat la 13.04.2020)</v>
      </c>
      <c r="BG4" s="70" t="str">
        <f>IF(Monitoring_new!BG4="","",Monitoring_new!BG4)</f>
        <v>nu</v>
      </c>
      <c r="BH4" s="77" t="str">
        <f>IF(Monitoring_new!BH4="","",Monitoring_new!BH4)</f>
        <v>Nu sînt informații (ultima dată verificat la 13.04.2020)</v>
      </c>
      <c r="BI4" s="70" t="str">
        <f>IF(Monitoring_new!BI4="","",Monitoring_new!BI4)</f>
        <v>partial</v>
      </c>
      <c r="BJ4" s="77" t="str">
        <f>IF(Monitoring_new!BJ4="","",Monitoring_new!BJ4)</f>
        <v>https://www.metalferos.md/bilant-contabil-pentru-s1-a2019/</v>
      </c>
      <c r="BK4" s="70" t="str">
        <f>IF(Monitoring_new!BK4="","",Monitoring_new!BK4)</f>
        <v>nu</v>
      </c>
      <c r="BL4" s="76" t="str">
        <f>IF(Monitoring_new!BL4="","",Monitoring_new!BL4)</f>
        <v>Nu sînt informații (ultima dată verificat la 13.04.2020)</v>
      </c>
      <c r="BM4" s="70" t="str">
        <f>IF(Monitoring_new!BM4="","",Monitoring_new!BM4)</f>
        <v>nu</v>
      </c>
      <c r="BN4" s="76" t="str">
        <f>IF(Monitoring_new!BN4="","",Monitoring_new!BN4)</f>
        <v>Nu sînt informații (ultima dată verificat la 13.04.2020)</v>
      </c>
      <c r="BO4" s="70" t="str">
        <f>IF(Monitoring_new!BO4="","",Monitoring_new!BO4)</f>
        <v>nu</v>
      </c>
      <c r="BP4" s="77" t="str">
        <f>IF(Monitoring_new!BP4="","",Monitoring_new!BP4)</f>
        <v>Nu sînt informații (ultima dată verificat la 13.04.2020)</v>
      </c>
      <c r="BQ4" s="70" t="str">
        <f>IF(Monitoring_new!BQ4="","",Monitoring_new!BQ4)</f>
        <v>partial</v>
      </c>
      <c r="BR4" s="76" t="str">
        <f>IF(Monitoring_new!BR4="","",Monitoring_new!BR4)</f>
        <v>http://www.energocom.md/about-us/transparenta/174-rap-trms-priv-org-apr-iun-2</v>
      </c>
      <c r="BS4" s="70" t="str">
        <f>IF(Monitoring_new!BS4="","",Monitoring_new!BS4)</f>
        <v>nu</v>
      </c>
      <c r="BT4" s="77" t="str">
        <f>IF(Monitoring_new!BT4="","",Monitoring_new!BT4)</f>
        <v>Nu sînt informații (ultima dată verificat la 13.04.2020)</v>
      </c>
      <c r="BU4" s="70" t="str">
        <f>IF(Monitoring_new!BU4="","",Monitoring_new!BU4)</f>
        <v>nu</v>
      </c>
      <c r="BV4" s="77" t="str">
        <f>IF(Monitoring_new!BV4="","",Monitoring_new!BV4)</f>
        <v>Nu sînt informații (ultima dată verificat la 13.04.2020)</v>
      </c>
      <c r="BW4" s="70" t="str">
        <f>IF(Monitoring_new!BW4="","",Monitoring_new!BW4)</f>
        <v>nu</v>
      </c>
      <c r="BX4" s="76" t="str">
        <f>IF(Monitoring_new!BX4="","",Monitoring_new!BX4)</f>
        <v>Nu sînt informații (ultima dată verificat la 13.04.2020)</v>
      </c>
      <c r="BY4" s="70" t="str">
        <f>IF(Monitoring_new!BY4="","",Monitoring_new!BY4)</f>
        <v>nu</v>
      </c>
      <c r="BZ4" s="91" t="str">
        <f>IF(Monitoring_new!BZ4="","",Monitoring_new!BZ4)</f>
        <v>Nu sînt informații (ultima dată verificat la 13.04.2020)</v>
      </c>
      <c r="CA4" s="70" t="str">
        <f>IF(Monitoring_new!CA4="","",Monitoring_new!CA4)</f>
        <v>nu</v>
      </c>
      <c r="CB4" s="76" t="str">
        <f>IF(Monitoring_new!CB4="","",Monitoring_new!CB4)</f>
        <v>Nu sînt informații (ultima dată verificat la 13.04.2020)</v>
      </c>
      <c r="CC4" s="70" t="str">
        <f>IF(Monitoring_new!CC4="","",Monitoring_new!CC4)</f>
        <v>nu</v>
      </c>
      <c r="CD4" s="112" t="str">
        <f>IF(Monitoring_new!CD4="","",Monitoring_new!CD4)</f>
        <v>Nu sînt informații (ultima dată verificat la 13.04.2020)</v>
      </c>
      <c r="CE4" s="70" t="str">
        <f>IF(Monitoring_new!CE4="","",Monitoring_new!CE4)</f>
        <v>da</v>
      </c>
      <c r="CF4" s="48" t="str">
        <f>IF(Monitoring_new!CF4="","",Monitoring_new!CF4)</f>
        <v>http://manej.md/index.php?pag=news&amp;id=1243&amp;rid=63&amp;l=ro</v>
      </c>
      <c r="CG4" s="70" t="str">
        <f>IF(Monitoring_new!CG4="","",Monitoring_new!CG4)</f>
        <v>nu</v>
      </c>
      <c r="CH4" s="77" t="str">
        <f>IF(Monitoring_new!CH4="","",Monitoring_new!CH4)</f>
        <v>Nu sînt informații (ultima dată verificat la 13.04.2020)</v>
      </c>
      <c r="CI4" s="70" t="str">
        <f>IF(Monitoring_new!CI4="","",Monitoring_new!CI4)</f>
        <v>nu</v>
      </c>
      <c r="CJ4" s="77" t="str">
        <f>IF(Monitoring_new!CJ4="","",Monitoring_new!CJ4)</f>
        <v>Nu sînt informații (ultima dată verificat la 13.04.2020)</v>
      </c>
      <c r="CK4" s="70" t="str">
        <f>IF(Monitoring_new!CK4="","",Monitoring_new!CK4)</f>
        <v>nu</v>
      </c>
      <c r="CL4" s="77" t="str">
        <f>IF(Monitoring_new!CL4="","",Monitoring_new!CL4)</f>
        <v>Nu sînt informații (ultima dată verificat la 13.04.2020)</v>
      </c>
      <c r="CM4" s="70" t="str">
        <f>IF(Monitoring_new!CM4="","",Monitoring_new!CM4)</f>
        <v>nu</v>
      </c>
      <c r="CN4" s="77" t="str">
        <f>IF(Monitoring_new!CN4="","",Monitoring_new!CN4)</f>
        <v>Nu sînt informații (ultima dată verificat la 13.04.2020)</v>
      </c>
      <c r="CO4" s="70" t="str">
        <f>IF(Monitoring_new!CO4="","",Monitoring_new!CO4)</f>
        <v>nu</v>
      </c>
      <c r="CP4" s="77" t="str">
        <f>IF(Monitoring_new!CP4="","",Monitoring_new!CP4)</f>
        <v>Nu sînt informații (ultima dată verificat la 13.04.2020)</v>
      </c>
      <c r="CQ4" s="70" t="str">
        <f>IF(Monitoring_new!CQ4="","",Monitoring_new!CQ4)</f>
        <v>nu</v>
      </c>
      <c r="CR4" s="77" t="str">
        <f>IF(Monitoring_new!CR4="","",Monitoring_new!CR4)</f>
        <v>Nu sînt informații (ultima dată verificat la 13.04.2020)</v>
      </c>
      <c r="CS4" s="70" t="str">
        <f>IF(Monitoring_new!CS4="","",Monitoring_new!CS4)</f>
        <v>nu</v>
      </c>
      <c r="CT4" s="77" t="str">
        <f>IF(Monitoring_new!CT4="","",Monitoring_new!CT4)</f>
        <v>Nu sînt informații (ultima dată verificat la 13.04.2020)</v>
      </c>
      <c r="CU4" s="70" t="str">
        <f>IF(Monitoring_new!CU4="","",Monitoring_new!CU4)</f>
        <v>nu</v>
      </c>
      <c r="CV4" s="77" t="str">
        <f>IF(Monitoring_new!CV4="","",Monitoring_new!CV4)</f>
        <v>Nu sînt informații (ultima dată verificat la 13.04.2020)</v>
      </c>
      <c r="CW4" s="70" t="str">
        <f>IF(Monitoring_new!CW4="","",Monitoring_new!CW4)</f>
        <v>nu</v>
      </c>
      <c r="CX4" s="77" t="str">
        <f>IF(Monitoring_new!CX4="","",Monitoring_new!CX4)</f>
        <v>Nu sînt informații (ultima dată verificat la 13.04.2020)</v>
      </c>
      <c r="CY4" s="70" t="str">
        <f>IF(Monitoring_new!CY4="","",Monitoring_new!CY4)</f>
        <v>nu</v>
      </c>
      <c r="CZ4" s="77" t="str">
        <f>IF(Monitoring_new!CZ4="","",Monitoring_new!CZ4)</f>
        <v>Nu sînt informații (ultima dată verificat la 13.04.2020)</v>
      </c>
      <c r="DA4" s="70" t="str">
        <f>IF(Monitoring_new!DA4="","",Monitoring_new!DA4)</f>
        <v>nu</v>
      </c>
      <c r="DB4" s="77" t="str">
        <f>IF(Monitoring_new!DB4="","",Monitoring_new!DB4)</f>
        <v>Nu sînt informații (ultima dată verificat la 13.04.2020)</v>
      </c>
      <c r="DC4" s="70" t="str">
        <f>IF(Monitoring_new!DC4="","",Monitoring_new!DC4)</f>
        <v>nu</v>
      </c>
      <c r="DD4" s="77" t="str">
        <f>IF(Monitoring_new!DD4="","",Monitoring_new!DD4)</f>
        <v>Nu sînt informații (ultima dată verificat la 13.04.2020)</v>
      </c>
      <c r="DE4" s="70" t="str">
        <f>IF(Monitoring_new!DE4="","",Monitoring_new!DE4)</f>
        <v>nu</v>
      </c>
      <c r="DF4" s="77" t="str">
        <f>IF(Monitoring_new!DF4="","",Monitoring_new!DF4)</f>
        <v>Nu sînt informații (ultima dată verificat la 13.04.2020)</v>
      </c>
      <c r="DG4" s="70" t="str">
        <f>IF(Monitoring_new!DG4="","",Monitoring_new!DG4)</f>
        <v>nu</v>
      </c>
      <c r="DH4" s="77" t="str">
        <f>IF(Monitoring_new!DH4="","",Monitoring_new!DH4)</f>
        <v>Nu sînt informații (ultima dată verificat la 13.04.2020)</v>
      </c>
      <c r="DI4" s="70" t="str">
        <f>IF(Monitoring_new!DI4="","",Monitoring_new!DI4)</f>
        <v>nu</v>
      </c>
      <c r="DJ4" s="77" t="str">
        <f>IF(Monitoring_new!DJ4="","",Monitoring_new!DJ4)</f>
        <v>Nu sînt informații (ultima dată verificat la 13.04.2020)</v>
      </c>
      <c r="DK4" s="70" t="str">
        <f>IF(Monitoring_new!DK4="","",Monitoring_new!DK4)</f>
        <v>nu</v>
      </c>
      <c r="DL4" s="77" t="str">
        <f>IF(Monitoring_new!DL4="","",Monitoring_new!DL4)</f>
        <v>Nu sînt informații (ultima dată verificat la 13.04.2020)</v>
      </c>
      <c r="DM4" s="70" t="str">
        <f>IF(Monitoring_new!DM4="","",Monitoring_new!DM4)</f>
        <v>nu</v>
      </c>
      <c r="DN4" s="77" t="str">
        <f>IF(Monitoring_new!DN4="","",Monitoring_new!DN4)</f>
        <v>Nu sînt informații (ultima dată verificat la 13.04.2020)</v>
      </c>
      <c r="DO4" s="70" t="str">
        <f>IF(Monitoring_new!DO4="","",Monitoring_new!DO4)</f>
        <v>nu</v>
      </c>
      <c r="DP4" s="77" t="str">
        <f>IF(Monitoring_new!DP4="","",Monitoring_new!DP4)</f>
        <v>Nu sînt informații (ultima dată verificat la 13.04.2020)</v>
      </c>
      <c r="DQ4" s="70" t="str">
        <f>IF(Monitoring_new!DQ4="","",Monitoring_new!DQ4)</f>
        <v>nu</v>
      </c>
      <c r="DR4" s="77" t="str">
        <f>IF(Monitoring_new!DR4="","",Monitoring_new!DR4)</f>
        <v>Nu sînt informații (ultima dată verificat la 13.04.2020)</v>
      </c>
      <c r="DS4" s="70" t="str">
        <f>IF(Monitoring_new!DS4="","",Monitoring_new!DS4)</f>
        <v>nu</v>
      </c>
      <c r="DT4" s="77" t="str">
        <f>IF(Monitoring_new!DT4="","",Monitoring_new!DT4)</f>
        <v>Nu sînt informații (ultima dată verificat la 13.04.2020)</v>
      </c>
      <c r="DU4" s="70" t="str">
        <f>IF(Monitoring_new!DU4="","",Monitoring_new!DU4)</f>
        <v>nu</v>
      </c>
      <c r="DV4" s="77" t="str">
        <f>IF(Monitoring_new!DV4="","",Monitoring_new!DV4)</f>
        <v>Nu sînt informații (ultima dată verificat la 13.04.2020)</v>
      </c>
      <c r="DW4" s="70" t="str">
        <f>IF(Monitoring_new!DW4="","",Monitoring_new!DW4)</f>
        <v>nu</v>
      </c>
      <c r="DX4" s="77" t="str">
        <f>IF(Monitoring_new!DX4="","",Monitoring_new!DX4)</f>
        <v>Nu sînt informații (ultima dată verificat la 13.04.2020)</v>
      </c>
      <c r="DY4" s="70" t="str">
        <f>IF(Monitoring_new!DY4="","",Monitoring_new!DY4)</f>
        <v>nu</v>
      </c>
      <c r="DZ4" s="77" t="str">
        <f>IF(Monitoring_new!DZ4="","",Monitoring_new!DZ4)</f>
        <v>Nu sînt informații (ultima dată verificat la 13.04.2020)</v>
      </c>
      <c r="EA4" s="70" t="str">
        <f>IF(Monitoring_new!EA4="","",Monitoring_new!EA4)</f>
        <v>nu</v>
      </c>
      <c r="EB4" s="77" t="str">
        <f>IF(Monitoring_new!EB4="","",Monitoring_new!EB4)</f>
        <v>Nu sînt informații (ultima dată verificat la 13.04.2020)</v>
      </c>
      <c r="EC4" s="70" t="str">
        <f>IF(Monitoring_new!EC4="","",Monitoring_new!EC4)</f>
        <v>nu</v>
      </c>
      <c r="ED4" s="76" t="str">
        <f>IF(Monitoring_new!ED4="","",Monitoring_new!ED4)</f>
        <v>Nu sînt informații (ultima dată verificat la 13.04.2020)</v>
      </c>
      <c r="EE4" s="70" t="str">
        <f>IF(Monitoring_new!EE4="","",Monitoring_new!EE4)</f>
        <v>nu</v>
      </c>
      <c r="EF4" s="76" t="str">
        <f>IF(Monitoring_new!EF4="","",Monitoring_new!EF4)</f>
        <v>Nu sînt informații (ultima dată verificat la 13.04.2020)</v>
      </c>
      <c r="EG4" s="70" t="str">
        <f>IF(Monitoring_new!EG4="","",Monitoring_new!EG4)</f>
        <v>nu</v>
      </c>
      <c r="EH4" s="77" t="str">
        <f>IF(Monitoring_new!EH4="","",Monitoring_new!EH4)</f>
        <v>Nu sînt informații (ultima dată verificat la 13.04.2020)</v>
      </c>
      <c r="EI4" s="70" t="str">
        <f>IF(Monitoring_new!EI4="","",Monitoring_new!EI4)</f>
        <v>nu</v>
      </c>
      <c r="EJ4" s="76" t="str">
        <f>IF(Monitoring_new!EJ4="","",Monitoring_new!EJ4)</f>
        <v>Nu sînt informații (ultima dată verificat la 13.04.2020)</v>
      </c>
      <c r="EK4" s="70" t="str">
        <f>IF(Monitoring_new!EK4="","",Monitoring_new!EK4)</f>
        <v>nu</v>
      </c>
      <c r="EL4" s="76" t="str">
        <f>IF(Monitoring_new!EL4="","",Monitoring_new!EL4)</f>
        <v>Nu sînt informații (ultima dată verificat la 13.04.2020)</v>
      </c>
      <c r="EM4" s="70" t="str">
        <f>IF(Monitoring_new!EM4="","",Monitoring_new!EM4)</f>
        <v>nu</v>
      </c>
      <c r="EN4" s="76" t="str">
        <f>IF(Monitoring_new!EN4="","",Monitoring_new!EN4)</f>
        <v>Nu sînt informații (ultima dată verificat la 13.04.2020)</v>
      </c>
      <c r="EO4" s="70" t="str">
        <f>IF(Monitoring_new!EO4="","",Monitoring_new!EO4)</f>
        <v>nu</v>
      </c>
      <c r="EP4" s="76" t="str">
        <f>IF(Monitoring_new!EP4="","",Monitoring_new!EP4)</f>
        <v>Nu sînt informații (ultima dată verificat la 13.04.2020)</v>
      </c>
      <c r="EQ4" s="70" t="str">
        <f>IF(Monitoring_new!EQ4="","",Monitoring_new!EQ4)</f>
        <v>nu</v>
      </c>
      <c r="ER4" s="76" t="str">
        <f>IF(Monitoring_new!ER4="","",Monitoring_new!ER4)</f>
        <v>Nu sînt informații (ultima dată verificat la 13.04.2020)</v>
      </c>
      <c r="ES4" s="70" t="str">
        <f>IF(Monitoring_new!ES4="","",Monitoring_new!ES4)</f>
        <v>nu</v>
      </c>
      <c r="ET4" s="76" t="str">
        <f>IF(Monitoring_new!ET4="","",Monitoring_new!ET4)</f>
        <v>Nu sînt informații (ultima dată verificat la 13.04.2020)</v>
      </c>
      <c r="EU4" s="70" t="str">
        <f>IF(Monitoring_new!EU4="","",Monitoring_new!EU4)</f>
        <v>nu</v>
      </c>
      <c r="EV4" s="76" t="str">
        <f>IF(Monitoring_new!EV4="","",Monitoring_new!EV4)</f>
        <v>Nu sînt informații (ultima dată verificat la 13.04.2020)</v>
      </c>
      <c r="EW4" s="70" t="str">
        <f>IF(Monitoring_new!EW4="","",Monitoring_new!EW4)</f>
        <v>nu</v>
      </c>
      <c r="EX4" s="77" t="str">
        <f>IF(Monitoring_new!EX4="","",Monitoring_new!EX4)</f>
        <v>Nu sînt informații (ultima dată verificat la 13.04.2020)</v>
      </c>
      <c r="EY4" s="70" t="str">
        <f>IF(Monitoring_new!EY4="","",Monitoring_new!EY4)</f>
        <v>nu</v>
      </c>
      <c r="EZ4" s="76" t="str">
        <f>IF(Monitoring_new!EZ4="","",Monitoring_new!EZ4)</f>
        <v>Nu sînt informații (ultima dată verificat la 13.04.2020)</v>
      </c>
      <c r="FA4" s="173" t="str">
        <f t="shared" si="0"/>
        <v>da</v>
      </c>
      <c r="FB4" s="173">
        <f t="shared" si="1"/>
        <v>1</v>
      </c>
      <c r="FC4" s="173" t="str">
        <f t="shared" si="2"/>
        <v>nu</v>
      </c>
      <c r="FD4" s="173">
        <f t="shared" si="3"/>
        <v>62</v>
      </c>
      <c r="FE4" s="173" t="str">
        <f t="shared" si="4"/>
        <v>partial</v>
      </c>
      <c r="FF4" s="173">
        <f t="shared" si="5"/>
        <v>4</v>
      </c>
      <c r="FG4" s="173" t="str">
        <f t="shared" si="6"/>
        <v>N/A</v>
      </c>
      <c r="FH4" s="173">
        <f t="shared" si="7"/>
        <v>0</v>
      </c>
      <c r="FI4" s="173" t="str">
        <f t="shared" si="10"/>
        <v>___</v>
      </c>
      <c r="FJ4" s="173">
        <f t="shared" si="11"/>
        <v>0</v>
      </c>
      <c r="FK4" s="173">
        <f t="shared" si="12"/>
        <v>67</v>
      </c>
      <c r="FL4" s="173" t="str">
        <f t="shared" si="8"/>
        <v>da</v>
      </c>
      <c r="FM4" s="173" t="str">
        <f t="shared" si="9"/>
        <v>nu</v>
      </c>
      <c r="FN4" s="173">
        <f t="shared" si="13"/>
        <v>1</v>
      </c>
      <c r="FO4" s="173">
        <f t="shared" si="14"/>
        <v>62</v>
      </c>
      <c r="FP4" s="173">
        <f t="shared" si="15"/>
        <v>67</v>
      </c>
      <c r="FQ4" s="177">
        <f t="shared" si="16"/>
        <v>1.4925373134328358E-2</v>
      </c>
      <c r="FR4" s="177">
        <f t="shared" si="17"/>
        <v>0.92537313432835822</v>
      </c>
      <c r="FS4" s="177">
        <f>COUNTIFS($W4:$EY4,$FL4,Points_new!$W$52:$EY$52,FS$1)/((COUNTIF(Points_new!$W$52:$EY$52,FS$1)-COUNTIFS($W4:$EY4,$FG4,Points_new!$W$52:$EY$52,FS$1)))</f>
        <v>1.4925373134328358E-2</v>
      </c>
      <c r="FT4" s="177">
        <f>COUNTIFS($W4:$EY4,$FL4,Points_new!$W$51:$EY$51,FT$1)/((COUNTIF(Points_new!$W$51:$EY$51,FT$1)-COUNTIFS($W4:$EY4,$FG4,Points_new!$W$51:$EY$51,FT$1)))</f>
        <v>1.6666666666666666E-2</v>
      </c>
      <c r="FU4" s="177">
        <f>COUNTIFS($W4:$EY4,$FL4,Points_new!$W$51:$EY$51,FU$1)/((COUNTIF(Points_new!$W$51:$EY$51,FU$1)-COUNTIFS($W4:$EY4,$FG4,Points_new!$W$51:$EY$51,FU$1)))</f>
        <v>0</v>
      </c>
      <c r="FV4" s="177" t="e">
        <f>COUNTIFS($W4:$EY4,$FL4,Points_new!$W$51:$EY$51,FV$1)/((COUNTIF(Points_new!$W$51:$EY$51,FV$1)-COUNTIFS($W4:$EY4,$FG4,Points_new!$W$51:$EY$51,FV$1)))</f>
        <v>#DIV/0!</v>
      </c>
      <c r="FW4" s="177" t="e">
        <f>COUNTIFS($W4:$EY4,$FL4,Points_new!$W$51:$EY$51,FW$1)/((COUNTIF(Points_new!$W$51:$EY$51,FW$1)-COUNTIFS($W4:$EY4,$FG4,Points_new!$W$51:$EY$51,FW$1)))</f>
        <v>#DIV/0!</v>
      </c>
      <c r="FX4" s="177">
        <f>COUNTIFS($W4:$EY4,$FL4,Points_new!$W$57:$EY$57,FX$1)/((COUNTIF(Points_new!$W$57:$EY$57,FX$1)-COUNTIFS($W4:$EY4,$FG4,Points_new!$W$57:$EY$57,FX$1)))</f>
        <v>0</v>
      </c>
      <c r="FY4" s="177">
        <f>COUNTIFS($W4:$EY4,$FL4,Points_new!$W$57:$EY$57,FY$1)/((COUNTIF(Points_new!$W$57:$EY$57,FY$1)-COUNTIFS($W4:$EY4,$FG4,Points_new!$W$57:$EY$57,FY$1)))</f>
        <v>0</v>
      </c>
      <c r="FZ4" s="177">
        <f>COUNTIFS($W4:$EY4,$FL4,Points_new!$W$57:$EY$57,FZ$1)/((COUNTIF(Points_new!$W$57:$EY$57,FZ$1)-COUNTIFS($W4:$EY4,$FG4,Points_new!$W$57:$EY$57,FZ$1)))</f>
        <v>0</v>
      </c>
      <c r="GA4" s="177">
        <f>COUNTIFS($W4:$EY4,$FL4,Points_new!$W$57:$EY$57,GA$1)/((COUNTIF(Points_new!$W$57:$EY$57,GA$1)-COUNTIFS($W4:$EY4,$FG4,Points_new!$W$57:$EY$57,GA$1)))</f>
        <v>0</v>
      </c>
      <c r="GB4" s="177" t="e">
        <f>COUNTIFS($W4:$EY4,$FL4,Points_new!$W$57:$EY$57,GB$1)/((COUNTIF(Points_new!$W$57:$EY$57,GB$1)-COUNTIFS($W4:$EY4,$FG4,Points_new!$W$57:$EY$57,GB$1)))</f>
        <v>#DIV/0!</v>
      </c>
      <c r="GC4" s="177" t="e">
        <f>COUNTIFS($W4:$EY4,$FL4,Points_new!$W$57:$EY$57,GC$1)/((COUNTIF(Points_new!$W$57:$EY$57,GC$1)-COUNTIFS($W4:$EY4,$FG4,Points_new!$W$57:$EY$57,GC$1)))</f>
        <v>#DIV/0!</v>
      </c>
      <c r="GD4" s="177">
        <f>COUNTIFS($W4:$EY4,$FL4,Points_new!$W$55:$EY$55,GD$1)/((COUNTIF(Points_new!$W$55:$EY$55,GD$1)-COUNTIFS($W4:$EY4,$FG4,Points_new!$W$55:$EY$55,GD$1)))</f>
        <v>1.4925373134328358E-2</v>
      </c>
      <c r="GE4" s="177" t="e">
        <f>COUNTIFS($W4:$EY4,$FL4,Points_new!$W$55:$EY$55,GE$1)/((COUNTIF(Points_new!$W$55:$EY$55,GE$1)-COUNTIFS($W4:$EY4,$FG4,Points_new!$W$55:$EY$55,GE$1)))</f>
        <v>#DIV/0!</v>
      </c>
      <c r="GF4" s="177" t="e">
        <f>COUNTIFS($W4:$EY4,$FL4,Points_new!$W$55:$EY$55,GF$1)/((COUNTIF(Points_new!$W$55:$EY$55,GF$1)-COUNTIFS($W4:$EY4,$FG4,Points_new!$W$55:$EY$55,GF$1)))</f>
        <v>#DIV/0!</v>
      </c>
    </row>
    <row r="5" spans="1:192" ht="15" customHeight="1" x14ac:dyDescent="0.3">
      <c r="A5" s="29" t="str">
        <f>Monitoring_new!A5</f>
        <v>Q4</v>
      </c>
      <c r="B5" s="159" t="str">
        <f>Monitoring_new!B5</f>
        <v>Este publicat pe web analiza indicatorilor economico-financiari și evaluarea rezultatelor economico-financiare ale întreprinderii prin prisma evoluţiei indicatorilor principali (profitul net, venitul din vînzări şi alţi indicatori ce ţin de condiţiile de activitate concrete ale întreprinderii respective) pentru cel puțin ultimii trei ani (2017 - 2019) ?</v>
      </c>
      <c r="C5" s="159" t="str">
        <f>Monitoring_new!C5</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(2017 - 2019)?</v>
      </c>
      <c r="D5" s="4" t="str">
        <f>Monitoring_new!D5</f>
        <v>Economic Indicators</v>
      </c>
      <c r="E5" s="22" t="str">
        <f>Monitoring_new!E5</f>
        <v>iec4</v>
      </c>
      <c r="F5" s="22" t="str">
        <f>Monitoring_new!F5</f>
        <v>iec4k</v>
      </c>
      <c r="G5" s="5">
        <f>Monitoring_new!G5</f>
        <v>3</v>
      </c>
      <c r="H5" s="22" t="str">
        <f>Monitoring_new!H5</f>
        <v>da</v>
      </c>
      <c r="I5" s="22" t="str">
        <f>Monitoring_new!I5</f>
        <v>yes</v>
      </c>
      <c r="J5" s="22" t="str">
        <f>Monitoring_new!J5</f>
        <v>nu</v>
      </c>
      <c r="K5" s="22" t="str">
        <f>Monitoring_new!K5</f>
        <v>no</v>
      </c>
      <c r="L5" s="22" t="str">
        <f>Monitoring_new!L5</f>
        <v>partial</v>
      </c>
      <c r="M5" s="33" t="str">
        <f>Monitoring_new!M5</f>
        <v>partially</v>
      </c>
      <c r="N5" s="30" t="str">
        <f>Monitoring_new!N5</f>
        <v>N/A</v>
      </c>
      <c r="O5" s="30" t="str">
        <f>Monitoring_new!O5</f>
        <v>N/A</v>
      </c>
      <c r="P5" s="30" t="str">
        <f>Monitoring_new!P5</f>
        <v>___</v>
      </c>
      <c r="Q5" s="30" t="str">
        <f>Monitoring_new!Q5</f>
        <v>___</v>
      </c>
      <c r="R5" s="5">
        <f>Monitoring_new!R5</f>
        <v>3</v>
      </c>
      <c r="S5" s="30">
        <f>Monitoring_new!S5</f>
        <v>0</v>
      </c>
      <c r="T5" s="5">
        <f>Monitoring_new!T5</f>
        <v>1.5</v>
      </c>
      <c r="U5" s="30" t="str">
        <f>Monitoring_new!U5</f>
        <v>N/A</v>
      </c>
      <c r="V5" s="30" t="str">
        <f>Monitoring_new!V5</f>
        <v>___</v>
      </c>
      <c r="W5" s="70" t="str">
        <f>IF(Monitoring_new!W5="","",Monitoring_new!W5)</f>
        <v>nu</v>
      </c>
      <c r="X5" s="128" t="str">
        <f>IF(Monitoring_new!X5="","",Monitoring_new!X5)</f>
        <v>Pagina web nefuncțională ( 13 aprilie 2020)</v>
      </c>
      <c r="Y5" s="70" t="str">
        <f>IF(Monitoring_new!Y5="","",Monitoring_new!Y5)</f>
        <v>partial</v>
      </c>
      <c r="Z5" s="31" t="str">
        <f>IF(Monitoring_new!Z5="","",Monitoring_new!Z5)</f>
        <v>Nu sînt informații pe web (ultima dată verificat la 13.04.2020)</v>
      </c>
      <c r="AA5" s="70" t="str">
        <f>IF(Monitoring_new!AA5="","",Monitoring_new!AA5)</f>
        <v>partial</v>
      </c>
      <c r="AB5" s="83" t="str">
        <f>IF(Monitoring_new!AB5="","",Monitoring_new!AB5)</f>
        <v>https://www.termoelectrica.md/ro_RO/despre/rapoarte/</v>
      </c>
      <c r="AC5" s="70" t="str">
        <f>IF(Monitoring_new!AC5="","",Monitoring_new!AC5)</f>
        <v>partial</v>
      </c>
      <c r="AD5" s="77" t="str">
        <f>IF(Monitoring_new!AD5="","",Monitoring_new!AD5)</f>
        <v>https://moldtelecom.md/ro/personal/Rapoarte</v>
      </c>
      <c r="AE5" s="70" t="str">
        <f>IF(Monitoring_new!AE5="","",Monitoring_new!AE5)</f>
        <v>partial</v>
      </c>
      <c r="AF5" s="77" t="str">
        <f>IF(Monitoring_new!AF5="","",Monitoring_new!AF5)</f>
        <v>http://app.gov.md/sites/default/files/document/attachments/situatii_financiare_2018_is_moldsuindhibrid.pdf</v>
      </c>
      <c r="AG5" s="70" t="str">
        <f>IF(Monitoring_new!AG5="","",Monitoring_new!AG5)</f>
        <v>partial</v>
      </c>
      <c r="AH5" s="77" t="str">
        <f>IF(Monitoring_new!AH5="","",Monitoring_new!AH5)</f>
        <v>http://app.gov.md/sites/default/files/document/attachments/situatii_financiare_2018_is_mecagro.pdf</v>
      </c>
      <c r="AI5" s="70" t="str">
        <f>IF(Monitoring_new!AI5="","",Monitoring_new!AI5)</f>
        <v>partial</v>
      </c>
      <c r="AJ5" s="90" t="str">
        <f>IF(Monitoring_new!AJ5="","",Monitoring_new!AJ5)</f>
        <v>http://app.gov.md/sites/default/files/document/attachments/situatii_financiare_2018_is_indalproiect.pdf</v>
      </c>
      <c r="AK5" s="70" t="str">
        <f>IF(Monitoring_new!AK5="","",Monitoring_new!AK5)</f>
        <v>partial</v>
      </c>
      <c r="AL5" s="31" t="str">
        <f>IF(Monitoring_new!AL5="","",Monitoring_new!AL5)</f>
        <v>http://app.gov.md/sites/default/files/document/attachments/situatii_financiare_2018_is_crara.pdf</v>
      </c>
      <c r="AM5" s="70" t="str">
        <f>IF(Monitoring_new!AM5="","",Monitoring_new!AM5)</f>
        <v>partial</v>
      </c>
      <c r="AN5" s="76" t="str">
        <f>IF(Monitoring_new!AN5="","",Monitoring_new!AN5)</f>
        <v>http://www.railway.md/?l=ro&amp;h=BG0l8rJIUvD9BMYWhHS3sbtVv8yofTwAjuY6UF4d4OE=</v>
      </c>
      <c r="AO5" s="70" t="str">
        <f>IF(Monitoring_new!AO5="","",Monitoring_new!AO5)</f>
        <v>partial</v>
      </c>
      <c r="AP5" s="76" t="str">
        <f>IF(Monitoring_new!AP5="","",Monitoring_new!AP5)</f>
        <v>https://www.asd.md/page/rapoarte</v>
      </c>
      <c r="AQ5" s="70" t="str">
        <f>IF(Monitoring_new!AQ5="","",Monitoring_new!AQ5)</f>
        <v>partial</v>
      </c>
      <c r="AR5" s="90" t="str">
        <f>IF(Monitoring_new!AR5="","",Monitoring_new!AR5)</f>
        <v>https://moldatsa.md/about/documents</v>
      </c>
      <c r="AS5" s="70" t="str">
        <f>IF(Monitoring_new!AS5="","",Monitoring_new!AS5)</f>
        <v>partial</v>
      </c>
      <c r="AT5" s="77" t="str">
        <f>IF(Monitoring_new!AT5="","",Monitoring_new!AT5)</f>
        <v>http://app.gov.md/sites/default/files/document/attachments/situatii_financiare_2018_is_sde_criuleni.pdf</v>
      </c>
      <c r="AU5" s="70" t="str">
        <f>IF(Monitoring_new!AU5="","",Monitoring_new!AU5)</f>
        <v>partial</v>
      </c>
      <c r="AV5" s="77" t="str">
        <f>IF(Monitoring_new!AV5="","",Monitoring_new!AV5)</f>
        <v>http://www.moldelectrica.md/ro/finances/financial_reports</v>
      </c>
      <c r="AW5" s="70" t="str">
        <f>IF(Monitoring_new!AW5="","",Monitoring_new!AW5)</f>
        <v>partial</v>
      </c>
      <c r="AX5" s="91" t="str">
        <f>IF(Monitoring_new!AX5="","",Monitoring_new!AX5)</f>
        <v>http://app.gov.md/sites/default/files/document/attachments/situatii_financiare_2018_is_centrul_de_elaborari_economice_si_de_productie.pdf</v>
      </c>
      <c r="AY5" s="70" t="str">
        <f>IF(Monitoring_new!AY5="","",Monitoring_new!AY5)</f>
        <v>partial</v>
      </c>
      <c r="AZ5" s="76" t="str">
        <f>IF(Monitoring_new!AZ5="","",Monitoring_new!AZ5)</f>
        <v>http://app.gov.md/sites/default/files/document/attachments/situatii_financiare_2018_is_vivaflora.pdf</v>
      </c>
      <c r="BA5" s="70" t="str">
        <f>IF(Monitoring_new!BA5="","",Monitoring_new!BA5)</f>
        <v>partial</v>
      </c>
      <c r="BB5" s="76" t="str">
        <f>IF(Monitoring_new!BB5="","",Monitoring_new!BB5)</f>
        <v>http://www.serviciipaza.md/ro/advanced-page-type/situatie-financiare</v>
      </c>
      <c r="BC5" s="70" t="str">
        <f>IF(Monitoring_new!BC5="","",Monitoring_new!BC5)</f>
        <v>partial</v>
      </c>
      <c r="BD5" s="77" t="str">
        <f>IF(Monitoring_new!BD5="","",Monitoring_new!BD5)</f>
        <v>http://app.gov.md/sites/default/files/document/attachments/situatii_financiare_2018_is_statia_de_stat_pentru_incercarea_masinilor.pdf</v>
      </c>
      <c r="BE5" s="70" t="str">
        <f>IF(Monitoring_new!BE5="","",Monitoring_new!BE5)</f>
        <v>nu</v>
      </c>
      <c r="BF5" s="76" t="str">
        <f>IF(Monitoring_new!BF5="","",Monitoring_new!BF5)</f>
        <v>Nu sînt informații (ultima dată verificat la 13.04.2020)</v>
      </c>
      <c r="BG5" s="70" t="str">
        <f>IF(Monitoring_new!BG5="","",Monitoring_new!BG5)</f>
        <v>partial</v>
      </c>
      <c r="BH5" s="77" t="str">
        <f>IF(Monitoring_new!BH5="","",Monitoring_new!BH5)</f>
        <v>http://app.gov.md/sites/default/files/document/attachments/2018_-_sa_drumuri_cahul.pdf</v>
      </c>
      <c r="BI5" s="70" t="str">
        <f>IF(Monitoring_new!BI5="","",Monitoring_new!BI5)</f>
        <v>partial</v>
      </c>
      <c r="BJ5" s="77" t="str">
        <f>IF(Monitoring_new!BJ5="","",Monitoring_new!BJ5)</f>
        <v>http://app.gov.md/sites/default/files/document/attachments/situatii_financiare_sa_metalferos.pdf</v>
      </c>
      <c r="BK5" s="70" t="str">
        <f>IF(Monitoring_new!BK5="","",Monitoring_new!BK5)</f>
        <v>partial</v>
      </c>
      <c r="BL5" s="76" t="str">
        <f>IF(Monitoring_new!BL5="","",Monitoring_new!BL5)</f>
        <v>http://app.gov.md/sites/default/files/document/attachments/2018_-_sa_furnizarea_energiei_electrice.pdf</v>
      </c>
      <c r="BM5" s="70" t="str">
        <f>IF(Monitoring_new!BM5="","",Monitoring_new!BM5)</f>
        <v>partial</v>
      </c>
      <c r="BN5" s="76" t="str">
        <f>IF(Monitoring_new!BN5="","",Monitoring_new!BN5)</f>
        <v>http://posta.md/ro/rapoarte</v>
      </c>
      <c r="BO5" s="70" t="str">
        <f>IF(Monitoring_new!BO5="","",Monitoring_new!BO5)</f>
        <v>partial</v>
      </c>
      <c r="BP5" s="77" t="str">
        <f>IF(Monitoring_new!BP5="","",Monitoring_new!BP5)</f>
        <v>https://www.moldovagaz.md/rom/despre-companie/rapoarte-158</v>
      </c>
      <c r="BQ5" s="70" t="str">
        <f>IF(Monitoring_new!BQ5="","",Monitoring_new!BQ5)</f>
        <v>partial</v>
      </c>
      <c r="BR5" s="76" t="str">
        <f>IF(Monitoring_new!BR5="","",Monitoring_new!BR5)</f>
        <v>http://www.energocom.md/about-us/transparenta</v>
      </c>
      <c r="BS5" s="70" t="str">
        <f>IF(Monitoring_new!BS5="","",Monitoring_new!BS5)</f>
        <v>partial</v>
      </c>
      <c r="BT5" s="77" t="str">
        <f>IF(Monitoring_new!BT5="","",Monitoring_new!BT5)</f>
        <v>http://app.gov.md/sites/default/files/document/attachments/situatii_financiare_2018_is_garile_si_statiile_auto.pdf</v>
      </c>
      <c r="BU5" s="70" t="str">
        <f>IF(Monitoring_new!BU5="","",Monitoring_new!BU5)</f>
        <v>partial</v>
      </c>
      <c r="BV5" s="77" t="str">
        <f>IF(Monitoring_new!BV5="","",Monitoring_new!BV5)</f>
        <v>https://moldaeroservice.md/ro/annual-reports/</v>
      </c>
      <c r="BW5" s="70" t="str">
        <f>IF(Monitoring_new!BW5="","",Monitoring_new!BW5)</f>
        <v>nu</v>
      </c>
      <c r="BX5" s="76" t="str">
        <f>IF(Monitoring_new!BX5="","",Monitoring_new!BX5)</f>
        <v>Nu sînt informații (ultima dată verificat la 13.04.2020)</v>
      </c>
      <c r="BY5" s="70" t="str">
        <f>IF(Monitoring_new!BY5="","",Monitoring_new!BY5)</f>
        <v>partial</v>
      </c>
      <c r="BZ5" s="91" t="str">
        <f>IF(Monitoring_new!BZ5="","",Monitoring_new!BZ5)</f>
        <v>http://app.gov.md/sites/default/files/document/attachments/situatii_financiare_2018_is_combinatul_republican_de_instruire_auto.pdf</v>
      </c>
      <c r="CA5" s="70" t="str">
        <f>IF(Monitoring_new!CA5="","",Monitoring_new!CA5)</f>
        <v>nu</v>
      </c>
      <c r="CB5" s="76" t="str">
        <f>IF(Monitoring_new!CB5="","",Monitoring_new!CB5)</f>
        <v>Nu sînt informații (ultima dată verificat la 13.04.2020)</v>
      </c>
      <c r="CC5" s="70" t="str">
        <f>IF(Monitoring_new!CC5="","",Monitoring_new!CC5)</f>
        <v>partial</v>
      </c>
      <c r="CD5" s="129" t="str">
        <f>IF(Monitoring_new!CD5="","",Monitoring_new!CD5)</f>
        <v>http://app.gov.md/sites/default/files/document/attachments/situatii_financiare_2018_is_directia_pentru_corpul_diplomatic.pdf</v>
      </c>
      <c r="CE5" s="70" t="str">
        <f>IF(Monitoring_new!CE5="","",Monitoring_new!CE5)</f>
        <v>da</v>
      </c>
      <c r="CF5" s="48" t="str">
        <f>IF(Monitoring_new!CF5="","",Monitoring_new!CF5)</f>
        <v>http://manej.md/index.php?pag=news&amp;id=1243&amp;l=ro</v>
      </c>
      <c r="CG5" s="70" t="str">
        <f>IF(Monitoring_new!CG5="","",Monitoring_new!CG5)</f>
        <v>partial</v>
      </c>
      <c r="CH5" s="77" t="str">
        <f>IF(Monitoring_new!CH5="","",Monitoring_new!CH5)</f>
        <v>http://app.gov.md/sites/default/files/document/attachments/raport_audit_2019__0.pdf</v>
      </c>
      <c r="CI5" s="70" t="str">
        <f>IF(Monitoring_new!CI5="","",Monitoring_new!CI5)</f>
        <v>partial</v>
      </c>
      <c r="CJ5" s="77" t="str">
        <f>IF(Monitoring_new!CJ5="","",Monitoring_new!CJ5)</f>
        <v>http://www.dpp.md/ro/rapoarte.html</v>
      </c>
      <c r="CK5" s="70" t="str">
        <f>IF(Monitoring_new!CK5="","",Monitoring_new!CK5)</f>
        <v>nu</v>
      </c>
      <c r="CL5" s="77" t="str">
        <f>IF(Monitoring_new!CL5="","",Monitoring_new!CL5)</f>
        <v>Nu sînt informații (ultima dată verificat la 13.04.2020)</v>
      </c>
      <c r="CM5" s="70" t="str">
        <f>IF(Monitoring_new!CM5="","",Monitoring_new!CM5)</f>
        <v>partial</v>
      </c>
      <c r="CN5" s="77" t="str">
        <f>IF(Monitoring_new!CN5="","",Monitoring_new!CN5)</f>
        <v>http://app.gov.md/sites/default/files/document/attachments/situatii_financiare_2018_is_tipografia_asm.pdf</v>
      </c>
      <c r="CO5" s="70" t="str">
        <f>IF(Monitoring_new!CO5="","",Monitoring_new!CO5)</f>
        <v>partial</v>
      </c>
      <c r="CP5" s="77" t="str">
        <f>IF(Monitoring_new!CP5="","",Monitoring_new!CP5)</f>
        <v>https://e-cmac.md/rapoarte/</v>
      </c>
      <c r="CQ5" s="70" t="str">
        <f>IF(Monitoring_new!CQ5="","",Monitoring_new!CQ5)</f>
        <v>nu</v>
      </c>
      <c r="CR5" s="77" t="str">
        <f>IF(Monitoring_new!CR5="","",Monitoring_new!CR5)</f>
        <v>Nu sînt informații (ultima dată verificat la 13.04.2020)</v>
      </c>
      <c r="CS5" s="70" t="str">
        <f>IF(Monitoring_new!CS5="","",Monitoring_new!CS5)</f>
        <v>partial</v>
      </c>
      <c r="CT5" s="77" t="str">
        <f>IF(Monitoring_new!CT5="","",Monitoring_new!CT5)</f>
        <v>http://editurastiinta.md/rapoarte
http://app.gov.md/sites/default/files/document/attachments/situatii_financiare_2018_is_editorial_poligrafica_stiinta.pdf</v>
      </c>
      <c r="CU5" s="70" t="str">
        <f>IF(Monitoring_new!CU5="","",Monitoring_new!CU5)</f>
        <v>nu</v>
      </c>
      <c r="CV5" s="77" t="str">
        <f>IF(Monitoring_new!CV5="","",Monitoring_new!CV5)</f>
        <v>Nu sînt informații (ultima dată verificat la 13.04.2020)</v>
      </c>
      <c r="CW5" s="70" t="str">
        <f>IF(Monitoring_new!CW5="","",Monitoring_new!CW5)</f>
        <v>partial</v>
      </c>
      <c r="CX5" s="77" t="str">
        <f>IF(Monitoring_new!CX5="","",Monitoring_new!CX5)</f>
        <v>https://tracom.md/infocenters/reports/</v>
      </c>
      <c r="CY5" s="70" t="str">
        <f>IF(Monitoring_new!CY5="","",Monitoring_new!CY5)</f>
        <v>partial</v>
      </c>
      <c r="CZ5" s="77" t="str">
        <f>IF(Monitoring_new!CZ5="","",Monitoring_new!CZ5)</f>
        <v>http://app.gov.md/sites/default/files/document/attachments/situatii_financiare_2018_is_combinatul_de_vinuri_milestii_mici.pdf</v>
      </c>
      <c r="DA5" s="70" t="str">
        <f>IF(Monitoring_new!DA5="","",Monitoring_new!DA5)</f>
        <v>partial</v>
      </c>
      <c r="DB5" s="77" t="str">
        <f>IF(Monitoring_new!DB5="","",Monitoring_new!DB5)</f>
        <v>http://app.gov.md/sites/default/files/document/attachments/situatii_financiare_2018_is_nistru_centru.pdf</v>
      </c>
      <c r="DC5" s="70" t="str">
        <f>IF(Monitoring_new!DC5="","",Monitoring_new!DC5)</f>
        <v>partial</v>
      </c>
      <c r="DD5" s="77" t="str">
        <f>IF(Monitoring_new!DD5="","",Monitoring_new!DD5)</f>
        <v>http://app.gov.md/sites/default/files/document/attachments/situatii_financiare_2018_is_portul_fluvial_ungheni_0.pdf</v>
      </c>
      <c r="DE5" s="70" t="str">
        <f>IF(Monitoring_new!DE5="","",Monitoring_new!DE5)</f>
        <v>partial</v>
      </c>
      <c r="DF5" s="77" t="str">
        <f>IF(Monitoring_new!DF5="","",Monitoring_new!DF5)</f>
        <v>https://www.ingeocad.md/ro/home/raport-anual-2</v>
      </c>
      <c r="DG5" s="70" t="str">
        <f>IF(Monitoring_new!DG5="","",Monitoring_new!DG5)</f>
        <v>nu</v>
      </c>
      <c r="DH5" s="77" t="str">
        <f>IF(Monitoring_new!DH5="","",Monitoring_new!DH5)</f>
        <v>Nu sînt informații (ultima dată verificat la 13.04.2020)</v>
      </c>
      <c r="DI5" s="70" t="str">
        <f>IF(Monitoring_new!DI5="","",Monitoring_new!DI5)</f>
        <v>partial</v>
      </c>
      <c r="DJ5" s="77" t="str">
        <f>IF(Monitoring_new!DJ5="","",Monitoring_new!DJ5)</f>
        <v>http://app.gov.md/sites/default/files/document/attachments/situatii_financiare_2018_is_institutul_de_proiectare_pentru_organizarea_teritoriului.pdf</v>
      </c>
      <c r="DK5" s="70" t="str">
        <f>IF(Monitoring_new!DK5="","",Monitoring_new!DK5)</f>
        <v>partial</v>
      </c>
      <c r="DL5" s="77" t="str">
        <f>IF(Monitoring_new!DL5="","",Monitoring_new!DL5)</f>
        <v>http://app.gov.md/sites/default/files/document/attachments/situatii_financiare_2018_is_ruralproiect.pdf</v>
      </c>
      <c r="DM5" s="70" t="str">
        <f>IF(Monitoring_new!DM5="","",Monitoring_new!DM5)</f>
        <v>partial</v>
      </c>
      <c r="DN5" s="77" t="str">
        <f>IF(Monitoring_new!DN5="","",Monitoring_new!DN5)</f>
        <v>http://app.gov.md/sites/default/files/document/attachments/situatii_financiare_2018_is_tipografia_centrala.pdf</v>
      </c>
      <c r="DO5" s="70" t="str">
        <f>IF(Monitoring_new!DO5="","",Monitoring_new!DO5)</f>
        <v>partial</v>
      </c>
      <c r="DP5" s="77" t="str">
        <f>IF(Monitoring_new!DP5="","",Monitoring_new!DP5)</f>
        <v>https://mold-didactica.com.md/despre-noi/</v>
      </c>
      <c r="DQ5" s="70" t="str">
        <f>IF(Monitoring_new!DQ5="","",Monitoring_new!DQ5)</f>
        <v>partial</v>
      </c>
      <c r="DR5" s="77" t="str">
        <f>IF(Monitoring_new!DR5="","",Monitoring_new!DR5)</f>
        <v>http://app.gov.md/sites/default/files/document/attachments/situatii_financiare_2018_is_directia_pentru_exploatarea_imobilului.pdf</v>
      </c>
      <c r="DS5" s="70" t="str">
        <f>IF(Monitoring_new!DS5="","",Monitoring_new!DS5)</f>
        <v>partial</v>
      </c>
      <c r="DT5" s="77" t="str">
        <f>IF(Monitoring_new!DT5="","",Monitoring_new!DT5)</f>
        <v>http://app.gov.md/sites/default/files/document/attachments/situatii_financiare_2018_is_cartus.pdf</v>
      </c>
      <c r="DU5" s="70" t="str">
        <f>IF(Monitoring_new!DU5="","",Monitoring_new!DU5)</f>
        <v>nu</v>
      </c>
      <c r="DV5" s="77" t="str">
        <f>IF(Monitoring_new!DV5="","",Monitoring_new!DV5)</f>
        <v>Nu sînt informații (ultima dată verificat la 13.04.2020)</v>
      </c>
      <c r="DW5" s="70" t="str">
        <f>IF(Monitoring_new!DW5="","",Monitoring_new!DW5)</f>
        <v>partial</v>
      </c>
      <c r="DX5" s="77" t="str">
        <f>IF(Monitoring_new!DX5="","",Monitoring_new!DX5)</f>
        <v>https://www.radiocom.md/rapoarte-1-38</v>
      </c>
      <c r="DY5" s="70" t="str">
        <f>IF(Monitoring_new!DY5="","",Monitoring_new!DY5)</f>
        <v>partial</v>
      </c>
      <c r="DZ5" s="77" t="str">
        <f>IF(Monitoring_new!DZ5="","",Monitoring_new!DZ5)</f>
        <v>https://apa-balti.md/?cat=67&amp;lang=ro</v>
      </c>
      <c r="EA5" s="70" t="str">
        <f>IF(Monitoring_new!EA5="","",Monitoring_new!EA5)</f>
        <v>partial</v>
      </c>
      <c r="EB5" s="77" t="str">
        <f>IF(Monitoring_new!EB5="","",Monitoring_new!EB5)</f>
        <v>http://www.straseni.md/raport-cu-privire-la-activitatea-i-m-apa-canal-straseni-pentru-anul-2017/
http://www.straseni.md/5829-2/</v>
      </c>
      <c r="EC5" s="70" t="str">
        <f>IF(Monitoring_new!EC5="","",Monitoring_new!EC5)</f>
        <v>nu</v>
      </c>
      <c r="ED5" s="76" t="str">
        <f>IF(Monitoring_new!ED5="","",Monitoring_new!ED5)</f>
        <v>Nu sînt informații (ultima dată verificat la 13.04.2020)</v>
      </c>
      <c r="EE5" s="70" t="str">
        <f>IF(Monitoring_new!EE5="","",Monitoring_new!EE5)</f>
        <v>nu</v>
      </c>
      <c r="EF5" s="76" t="str">
        <f>IF(Monitoring_new!EF5="","",Monitoring_new!EF5)</f>
        <v>Nu sînt informații (ultima dată verificat la 13.04.2020)</v>
      </c>
      <c r="EG5" s="70" t="str">
        <f>IF(Monitoring_new!EG5="","",Monitoring_new!EG5)</f>
        <v>partial</v>
      </c>
      <c r="EH5" s="77" t="str">
        <f>IF(Monitoring_new!EH5="","",Monitoring_new!EH5)</f>
        <v>https://acc.md/rapoarte/</v>
      </c>
      <c r="EI5" s="70" t="str">
        <f>IF(Monitoring_new!EI5="","",Monitoring_new!EI5)</f>
        <v>nu</v>
      </c>
      <c r="EJ5" s="76" t="str">
        <f>IF(Monitoring_new!EJ5="","",Monitoring_new!EJ5)</f>
        <v>Nu sînt informații (ultima dată verificat la 13.04.2020)</v>
      </c>
      <c r="EK5" s="70" t="str">
        <f>IF(Monitoring_new!EK5="","",Monitoring_new!EK5)</f>
        <v>nu</v>
      </c>
      <c r="EL5" s="76" t="str">
        <f>IF(Monitoring_new!EL5="","",Monitoring_new!EL5)</f>
        <v>Nu sînt informații (ultima dată verificat la 13.04.2020)</v>
      </c>
      <c r="EM5" s="70" t="str">
        <f>IF(Monitoring_new!EM5="","",Monitoring_new!EM5)</f>
        <v>nu</v>
      </c>
      <c r="EN5" s="76" t="str">
        <f>IF(Monitoring_new!EN5="","",Monitoring_new!EN5)</f>
        <v>Nu sînt informații (ultima dată verificat la 13.04.2020)</v>
      </c>
      <c r="EO5" s="70" t="str">
        <f>IF(Monitoring_new!EO5="","",Monitoring_new!EO5)</f>
        <v>nu</v>
      </c>
      <c r="EP5" s="76" t="str">
        <f>IF(Monitoring_new!EP5="","",Monitoring_new!EP5)</f>
        <v>Nu sînt informații (ultima dată verificat la 13.04.2020)</v>
      </c>
      <c r="EQ5" s="70" t="str">
        <f>IF(Monitoring_new!EQ5="","",Monitoring_new!EQ5)</f>
        <v>nu</v>
      </c>
      <c r="ER5" s="76" t="str">
        <f>IF(Monitoring_new!ER5="","",Monitoring_new!ER5)</f>
        <v>Nu sînt informații (ultima dată verificat la 13.04.2020)</v>
      </c>
      <c r="ES5" s="70" t="str">
        <f>IF(Monitoring_new!ES5="","",Monitoring_new!ES5)</f>
        <v>nu</v>
      </c>
      <c r="ET5" s="76" t="str">
        <f>IF(Monitoring_new!ET5="","",Monitoring_new!ET5)</f>
        <v>Nu sînt informații (ultima dată verificat la 13.04.2020)</v>
      </c>
      <c r="EU5" s="70" t="str">
        <f>IF(Monitoring_new!EU5="","",Monitoring_new!EU5)</f>
        <v>nu</v>
      </c>
      <c r="EV5" s="76" t="str">
        <f>IF(Monitoring_new!EV5="","",Monitoring_new!EV5)</f>
        <v>Nu sînt informații (ultima dată verificat la 13.04.2020)</v>
      </c>
      <c r="EW5" s="70" t="str">
        <f>IF(Monitoring_new!EW5="","",Monitoring_new!EW5)</f>
        <v>partial</v>
      </c>
      <c r="EX5" s="77" t="str">
        <f>IF(Monitoring_new!EX5="","",Monitoring_new!EX5)</f>
        <v>https://www.autourban.md/indicatori/raport_activitate.pdf</v>
      </c>
      <c r="EY5" s="70" t="str">
        <f>IF(Monitoring_new!EY5="","",Monitoring_new!EY5)</f>
        <v>partial</v>
      </c>
      <c r="EZ5" s="77" t="str">
        <f>IF(Monitoring_new!EZ5="","",Monitoring_new!EZ5)</f>
        <v>http://app.gov.md/sites/default/files/document/attachments/raportul_de_audit_pentru_anul_2018_berd_0.pdf</v>
      </c>
      <c r="FA5" s="173" t="str">
        <f t="shared" si="0"/>
        <v>da</v>
      </c>
      <c r="FB5" s="173">
        <f t="shared" si="1"/>
        <v>1</v>
      </c>
      <c r="FC5" s="173" t="str">
        <f t="shared" si="2"/>
        <v>nu</v>
      </c>
      <c r="FD5" s="173">
        <f t="shared" si="3"/>
        <v>18</v>
      </c>
      <c r="FE5" s="173" t="str">
        <f t="shared" si="4"/>
        <v>partial</v>
      </c>
      <c r="FF5" s="173">
        <f t="shared" si="5"/>
        <v>48</v>
      </c>
      <c r="FG5" s="173" t="str">
        <f t="shared" si="6"/>
        <v>N/A</v>
      </c>
      <c r="FH5" s="173">
        <f t="shared" si="7"/>
        <v>0</v>
      </c>
      <c r="FI5" s="173" t="str">
        <f t="shared" si="10"/>
        <v>___</v>
      </c>
      <c r="FJ5" s="173">
        <f t="shared" si="11"/>
        <v>0</v>
      </c>
      <c r="FK5" s="173">
        <f t="shared" si="12"/>
        <v>67</v>
      </c>
      <c r="FL5" s="173" t="str">
        <f t="shared" si="8"/>
        <v>da</v>
      </c>
      <c r="FM5" s="173" t="str">
        <f t="shared" si="9"/>
        <v>nu</v>
      </c>
      <c r="FN5" s="173">
        <f t="shared" si="13"/>
        <v>1</v>
      </c>
      <c r="FO5" s="173">
        <f t="shared" si="14"/>
        <v>18</v>
      </c>
      <c r="FP5" s="173">
        <f t="shared" si="15"/>
        <v>67</v>
      </c>
      <c r="FQ5" s="177">
        <f t="shared" si="16"/>
        <v>1.4925373134328358E-2</v>
      </c>
      <c r="FR5" s="177">
        <f t="shared" si="17"/>
        <v>0.26865671641791045</v>
      </c>
      <c r="FS5" s="177">
        <f>COUNTIFS($W5:$EY5,$FL5,Points_new!$W$52:$EY$52,FS$1)/((COUNTIF(Points_new!$W$52:$EY$52,FS$1)-COUNTIFS($W5:$EY5,$FG5,Points_new!$W$52:$EY$52,FS$1)))</f>
        <v>1.4925373134328358E-2</v>
      </c>
      <c r="FT5" s="177">
        <f>COUNTIFS($W5:$EY5,$FL5,Points_new!$W$51:$EY$51,FT$1)/((COUNTIF(Points_new!$W$51:$EY$51,FT$1)-COUNTIFS($W5:$EY5,$FG5,Points_new!$W$51:$EY$51,FT$1)))</f>
        <v>1.6666666666666666E-2</v>
      </c>
      <c r="FU5" s="177">
        <f>COUNTIFS($W5:$EY5,$FL5,Points_new!$W$51:$EY$51,FU$1)/((COUNTIF(Points_new!$W$51:$EY$51,FU$1)-COUNTIFS($W5:$EY5,$FG5,Points_new!$W$51:$EY$51,FU$1)))</f>
        <v>0</v>
      </c>
      <c r="FV5" s="177" t="e">
        <f>COUNTIFS($W5:$EY5,$FL5,Points_new!$W$51:$EY$51,FV$1)/((COUNTIF(Points_new!$W$51:$EY$51,FV$1)-COUNTIFS($W5:$EY5,$FG5,Points_new!$W$51:$EY$51,FV$1)))</f>
        <v>#DIV/0!</v>
      </c>
      <c r="FW5" s="177" t="e">
        <f>COUNTIFS($W5:$EY5,$FL5,Points_new!$W$51:$EY$51,FW$1)/((COUNTIF(Points_new!$W$51:$EY$51,FW$1)-COUNTIFS($W5:$EY5,$FG5,Points_new!$W$51:$EY$51,FW$1)))</f>
        <v>#DIV/0!</v>
      </c>
      <c r="FX5" s="177">
        <f>COUNTIFS($W5:$EY5,$FL5,Points_new!$W$57:$EY$57,FX$1)/((COUNTIF(Points_new!$W$57:$EY$57,FX$1)-COUNTIFS($W5:$EY5,$FG5,Points_new!$W$57:$EY$57,FX$1)))</f>
        <v>0</v>
      </c>
      <c r="FY5" s="177">
        <f>COUNTIFS($W5:$EY5,$FL5,Points_new!$W$57:$EY$57,FY$1)/((COUNTIF(Points_new!$W$57:$EY$57,FY$1)-COUNTIFS($W5:$EY5,$FG5,Points_new!$W$57:$EY$57,FY$1)))</f>
        <v>0</v>
      </c>
      <c r="FZ5" s="177">
        <f>COUNTIFS($W5:$EY5,$FL5,Points_new!$W$57:$EY$57,FZ$1)/((COUNTIF(Points_new!$W$57:$EY$57,FZ$1)-COUNTIFS($W5:$EY5,$FG5,Points_new!$W$57:$EY$57,FZ$1)))</f>
        <v>0</v>
      </c>
      <c r="GA5" s="177">
        <f>COUNTIFS($W5:$EY5,$FL5,Points_new!$W$57:$EY$57,GA$1)/((COUNTIF(Points_new!$W$57:$EY$57,GA$1)-COUNTIFS($W5:$EY5,$FG5,Points_new!$W$57:$EY$57,GA$1)))</f>
        <v>0</v>
      </c>
      <c r="GB5" s="177" t="e">
        <f>COUNTIFS($W5:$EY5,$FL5,Points_new!$W$57:$EY$57,GB$1)/((COUNTIF(Points_new!$W$57:$EY$57,GB$1)-COUNTIFS($W5:$EY5,$FG5,Points_new!$W$57:$EY$57,GB$1)))</f>
        <v>#DIV/0!</v>
      </c>
      <c r="GC5" s="177" t="e">
        <f>COUNTIFS($W5:$EY5,$FL5,Points_new!$W$57:$EY$57,GC$1)/((COUNTIF(Points_new!$W$57:$EY$57,GC$1)-COUNTIFS($W5:$EY5,$FG5,Points_new!$W$57:$EY$57,GC$1)))</f>
        <v>#DIV/0!</v>
      </c>
      <c r="GD5" s="177">
        <f>COUNTIFS($W5:$EY5,$FL5,Points_new!$W$55:$EY$55,GD$1)/((COUNTIF(Points_new!$W$55:$EY$55,GD$1)-COUNTIFS($W5:$EY5,$FG5,Points_new!$W$55:$EY$55,GD$1)))</f>
        <v>1.4925373134328358E-2</v>
      </c>
      <c r="GE5" s="177" t="e">
        <f>COUNTIFS($W5:$EY5,$FL5,Points_new!$W$55:$EY$55,GE$1)/((COUNTIF(Points_new!$W$55:$EY$55,GE$1)-COUNTIFS($W5:$EY5,$FG5,Points_new!$W$55:$EY$55,GE$1)))</f>
        <v>#DIV/0!</v>
      </c>
      <c r="GF5" s="177" t="e">
        <f>COUNTIFS($W5:$EY5,$FL5,Points_new!$W$55:$EY$55,GF$1)/((COUNTIF(Points_new!$W$55:$EY$55,GF$1)-COUNTIFS($W5:$EY5,$FG5,Points_new!$W$55:$EY$55,GF$1)))</f>
        <v>#DIV/0!</v>
      </c>
    </row>
    <row r="6" spans="1:192" ht="15" customHeight="1" x14ac:dyDescent="0.3">
      <c r="A6" s="29" t="str">
        <f>Monitoring_new!A6</f>
        <v>Q5</v>
      </c>
      <c r="B6" s="159" t="str">
        <f>Monitoring_new!B6</f>
        <v>Sînt publicate pe web rezultatele controalelor şi auditurilor economico-financiare (denumirea entităţii care a verificat/auditat întreprinderea; menţiuni despre existenţa/lipsa abaterilor; măsurile luate pentru implementarea recomandărilor) în 2019?</v>
      </c>
      <c r="C6" s="159" t="str">
        <f>Monitoring_new!C6</f>
        <v>Are the outcomes of inspections/controls and economic-financial audits conducted in 2019 (name of the entity that verified/inspected/audited the enterprise; mentions about the existing/lack of irregularities; the actions undertaken to implement the recommendations) published on the Web page?</v>
      </c>
      <c r="D6" s="4" t="str">
        <f>Monitoring_new!D6</f>
        <v>Economic Indicators</v>
      </c>
      <c r="E6" s="22" t="str">
        <f>Monitoring_new!E6</f>
        <v>iec5</v>
      </c>
      <c r="F6" s="22" t="str">
        <f>Monitoring_new!F6</f>
        <v>iec5k</v>
      </c>
      <c r="G6" s="5">
        <f>Monitoring_new!G6</f>
        <v>2</v>
      </c>
      <c r="H6" s="22" t="str">
        <f>Monitoring_new!H6</f>
        <v>da</v>
      </c>
      <c r="I6" s="22" t="str">
        <f>Monitoring_new!I6</f>
        <v>yes</v>
      </c>
      <c r="J6" s="22" t="str">
        <f>Monitoring_new!J6</f>
        <v>nu</v>
      </c>
      <c r="K6" s="22" t="str">
        <f>Monitoring_new!K6</f>
        <v>no</v>
      </c>
      <c r="L6" s="22" t="str">
        <f>Monitoring_new!L6</f>
        <v>partial</v>
      </c>
      <c r="M6" s="33" t="str">
        <f>Monitoring_new!M6</f>
        <v>partially</v>
      </c>
      <c r="N6" s="22" t="str">
        <f>Monitoring_new!N6</f>
        <v>N/A</v>
      </c>
      <c r="O6" s="22" t="str">
        <f>Monitoring_new!O6</f>
        <v>N/A</v>
      </c>
      <c r="P6" s="22" t="str">
        <f>Monitoring_new!P6</f>
        <v>___</v>
      </c>
      <c r="Q6" s="22" t="str">
        <f>Monitoring_new!Q6</f>
        <v>___</v>
      </c>
      <c r="R6" s="5">
        <f>Monitoring_new!R6</f>
        <v>2</v>
      </c>
      <c r="S6" s="22">
        <f>Monitoring_new!S6</f>
        <v>0</v>
      </c>
      <c r="T6" s="5">
        <f>Monitoring_new!T6</f>
        <v>1</v>
      </c>
      <c r="U6" s="22" t="str">
        <f>Monitoring_new!U6</f>
        <v>N/A</v>
      </c>
      <c r="V6" s="22" t="str">
        <f>Monitoring_new!V6</f>
        <v>___</v>
      </c>
      <c r="W6" s="70" t="str">
        <f>IF(Monitoring_new!W6="","",Monitoring_new!W6)</f>
        <v>nu</v>
      </c>
      <c r="X6" s="36" t="str">
        <f>IF(Monitoring_new!X6="","",Monitoring_new!X6)</f>
        <v>Pagina web nefuncțională ( 13 aprilie 2020)</v>
      </c>
      <c r="Y6" s="70" t="str">
        <f>IF(Monitoring_new!Y6="","",Monitoring_new!Y6)</f>
        <v>nu</v>
      </c>
      <c r="Z6" s="49" t="str">
        <f>IF(Monitoring_new!Z6="","",Monitoring_new!Z6)</f>
        <v>Nu sînt informații pe web (ultima dată verificat la 13.04.2020)</v>
      </c>
      <c r="AA6" s="70" t="str">
        <f>IF(Monitoring_new!AA6="","",Monitoring_new!AA6)</f>
        <v>nu</v>
      </c>
      <c r="AB6" s="63" t="str">
        <f>IF(Monitoring_new!AB6="","",Monitoring_new!AB6)</f>
        <v>Nu sînt informații pe web (ultima dată verificat la 13.04.2020)</v>
      </c>
      <c r="AC6" s="70" t="str">
        <f>IF(Monitoring_new!AC6="","",Monitoring_new!AC6)</f>
        <v>nu</v>
      </c>
      <c r="AD6" s="76" t="str">
        <f>IF(Monitoring_new!AD6="","",Monitoring_new!AD6)</f>
        <v>Nu sînt informații pe web (ultima dată verificat la 13.04.2020)</v>
      </c>
      <c r="AE6" s="70" t="str">
        <f>IF(Monitoring_new!AE6="","",Monitoring_new!AE6)</f>
        <v>nu</v>
      </c>
      <c r="AF6" s="76" t="str">
        <f>IF(Monitoring_new!AF6="","",Monitoring_new!AF6)</f>
        <v>Nu sînt informații pe web (ultima dată verificat la 13.04.2020)</v>
      </c>
      <c r="AG6" s="70" t="str">
        <f>IF(Monitoring_new!AG6="","",Monitoring_new!AG6)</f>
        <v>nu</v>
      </c>
      <c r="AH6" s="76" t="str">
        <f>IF(Monitoring_new!AH6="","",Monitoring_new!AH6)</f>
        <v>Nu sînt informații pe web (ultima dată verificat la 13.04.2020)</v>
      </c>
      <c r="AI6" s="70" t="str">
        <f>IF(Monitoring_new!AI6="","",Monitoring_new!AI6)</f>
        <v>nu</v>
      </c>
      <c r="AJ6" s="90" t="str">
        <f>IF(Monitoring_new!AJ6="","",Monitoring_new!AJ6)</f>
        <v>Nu sînt informații (ultima dată verificat la 13.04.2020)</v>
      </c>
      <c r="AK6" s="70" t="str">
        <f>IF(Monitoring_new!AK6="","",Monitoring_new!AK6)</f>
        <v>nu</v>
      </c>
      <c r="AL6" s="91" t="str">
        <f>IF(Monitoring_new!AL6="","",Monitoring_new!AL6)</f>
        <v>Nu sînt informații (ultima dată verificat la 13.04.2020)</v>
      </c>
      <c r="AM6" s="70" t="str">
        <f>IF(Monitoring_new!AM6="","",Monitoring_new!AM6)</f>
        <v>nu</v>
      </c>
      <c r="AN6" s="76" t="str">
        <f>IF(Monitoring_new!AN6="","",Monitoring_new!AN6)</f>
        <v>Nu sînt informații (ultima dată verificat la 13.04.2020)</v>
      </c>
      <c r="AO6" s="70" t="str">
        <f>IF(Monitoring_new!AO6="","",Monitoring_new!AO6)</f>
        <v>nu</v>
      </c>
      <c r="AP6" s="76" t="str">
        <f>IF(Monitoring_new!AP6="","",Monitoring_new!AP6)</f>
        <v>Nu sînt informații (ultima dată verificat la 13.04.2020)</v>
      </c>
      <c r="AQ6" s="70" t="str">
        <f>IF(Monitoring_new!AQ6="","",Monitoring_new!AQ6)</f>
        <v>nu</v>
      </c>
      <c r="AR6" s="90" t="str">
        <f>IF(Monitoring_new!AR6="","",Monitoring_new!AR6)</f>
        <v>Nu sînt informații (ultima dată verificat la 13.04.2020)</v>
      </c>
      <c r="AS6" s="70" t="str">
        <f>IF(Monitoring_new!AS6="","",Monitoring_new!AS6)</f>
        <v>nu</v>
      </c>
      <c r="AT6" s="76" t="str">
        <f>IF(Monitoring_new!AT6="","",Monitoring_new!AT6)</f>
        <v>Nu sînt informații (ultima dată verificat la 13.04.2020)</v>
      </c>
      <c r="AU6" s="70" t="str">
        <f>IF(Monitoring_new!AU6="","",Monitoring_new!AU6)</f>
        <v>nu</v>
      </c>
      <c r="AV6" s="76" t="str">
        <f>IF(Monitoring_new!AV6="","",Monitoring_new!AV6)</f>
        <v>Nu sînt informații (ultima dată verificat la 13.04.2020)</v>
      </c>
      <c r="AW6" s="70" t="str">
        <f>IF(Monitoring_new!AW6="","",Monitoring_new!AW6)</f>
        <v>nu</v>
      </c>
      <c r="AX6" s="91" t="str">
        <f>IF(Monitoring_new!AX6="","",Monitoring_new!AX6)</f>
        <v>Nu sînt informații (ultima dată verificat la 13.04.2020)</v>
      </c>
      <c r="AY6" s="70" t="str">
        <f>IF(Monitoring_new!AY6="","",Monitoring_new!AY6)</f>
        <v>nu</v>
      </c>
      <c r="AZ6" s="76" t="str">
        <f>IF(Monitoring_new!AZ6="","",Monitoring_new!AZ6)</f>
        <v>Nu sînt informații (ultima dată verificat la 13.04.2020)</v>
      </c>
      <c r="BA6" s="70" t="str">
        <f>IF(Monitoring_new!BA6="","",Monitoring_new!BA6)</f>
        <v>nu</v>
      </c>
      <c r="BB6" s="77" t="str">
        <f>IF(Monitoring_new!BB6="","",Monitoring_new!BB6)</f>
        <v>Nu sînt informații (ultima dată verificat la 13.04.2020)</v>
      </c>
      <c r="BC6" s="70" t="str">
        <f>IF(Monitoring_new!BC6="","",Monitoring_new!BC6)</f>
        <v>nu</v>
      </c>
      <c r="BD6" s="76" t="str">
        <f>IF(Monitoring_new!BD6="","",Monitoring_new!BD6)</f>
        <v>Nu sînt informații (ultima dată verificat la 13.04.2020)</v>
      </c>
      <c r="BE6" s="70" t="str">
        <f>IF(Monitoring_new!BE6="","",Monitoring_new!BE6)</f>
        <v>nu</v>
      </c>
      <c r="BF6" s="76" t="str">
        <f>IF(Monitoring_new!BF6="","",Monitoring_new!BF6)</f>
        <v>Nu sînt informații (ultima dată verificat la 13.04.2020)</v>
      </c>
      <c r="BG6" s="70" t="str">
        <f>IF(Monitoring_new!BG6="","",Monitoring_new!BG6)</f>
        <v>nu</v>
      </c>
      <c r="BH6" s="90" t="str">
        <f>IF(Monitoring_new!BH6="","",Monitoring_new!BH6)</f>
        <v>Nu sînt informații (ultima dată verificat la 13.04.2020)</v>
      </c>
      <c r="BI6" s="70" t="str">
        <f>IF(Monitoring_new!BI6="","",Monitoring_new!BI6)</f>
        <v>nu</v>
      </c>
      <c r="BJ6" s="76" t="str">
        <f>IF(Monitoring_new!BJ6="","",Monitoring_new!BJ6)</f>
        <v>Nu sînt informații (ultima dată verificat la 13.04.2020)</v>
      </c>
      <c r="BK6" s="70" t="str">
        <f>IF(Monitoring_new!BK6="","",Monitoring_new!BK6)</f>
        <v>nu</v>
      </c>
      <c r="BL6" s="76" t="str">
        <f>IF(Monitoring_new!BL6="","",Monitoring_new!BL6)</f>
        <v>Nu sînt informații (ultima dată verificat la 13.04.2020)</v>
      </c>
      <c r="BM6" s="70" t="str">
        <f>IF(Monitoring_new!BM6="","",Monitoring_new!BM6)</f>
        <v>nu</v>
      </c>
      <c r="BN6" s="76" t="str">
        <f>IF(Monitoring_new!BN6="","",Monitoring_new!BN6)</f>
        <v>Nu sînt informații (ultima dată verificat la 13.04.2020)</v>
      </c>
      <c r="BO6" s="70" t="str">
        <f>IF(Monitoring_new!BO6="","",Monitoring_new!BO6)</f>
        <v>nu</v>
      </c>
      <c r="BP6" s="90" t="str">
        <f>IF(Monitoring_new!BP6="","",Monitoring_new!BP6)</f>
        <v>Nu sînt informații (ultima dată verificat la 13.04.2020)</v>
      </c>
      <c r="BQ6" s="70" t="str">
        <f>IF(Monitoring_new!BQ6="","",Monitoring_new!BQ6)</f>
        <v>nu</v>
      </c>
      <c r="BR6" s="76" t="str">
        <f>IF(Monitoring_new!BR6="","",Monitoring_new!BR6)</f>
        <v>Nu sînt informații (ultima dată verificat la 13.04.2020)</v>
      </c>
      <c r="BS6" s="70" t="str">
        <f>IF(Monitoring_new!BS6="","",Monitoring_new!BS6)</f>
        <v>nu</v>
      </c>
      <c r="BT6" s="90" t="str">
        <f>IF(Monitoring_new!BT6="","",Monitoring_new!BT6)</f>
        <v>Nu sînt informații (ultima dată verificat la 13.04.2020)</v>
      </c>
      <c r="BU6" s="70" t="str">
        <f>IF(Monitoring_new!BU6="","",Monitoring_new!BU6)</f>
        <v>nu</v>
      </c>
      <c r="BV6" s="76" t="str">
        <f>IF(Monitoring_new!BV6="","",Monitoring_new!BV6)</f>
        <v>Nu sînt informații (ultima dată verificat la 13.04.2020)</v>
      </c>
      <c r="BW6" s="70" t="str">
        <f>IF(Monitoring_new!BW6="","",Monitoring_new!BW6)</f>
        <v>nu</v>
      </c>
      <c r="BX6" s="76" t="str">
        <f>IF(Monitoring_new!BX6="","",Monitoring_new!BX6)</f>
        <v>Nu sînt informații (ultima dată verificat la 13.04.2020)</v>
      </c>
      <c r="BY6" s="70" t="str">
        <f>IF(Monitoring_new!BY6="","",Monitoring_new!BY6)</f>
        <v>nu</v>
      </c>
      <c r="BZ6" s="91" t="str">
        <f>IF(Monitoring_new!BZ6="","",Monitoring_new!BZ6)</f>
        <v>Nu sînt informații (ultima dată verificat la 13.04.2020)</v>
      </c>
      <c r="CA6" s="70" t="str">
        <f>IF(Monitoring_new!CA6="","",Monitoring_new!CA6)</f>
        <v>nu</v>
      </c>
      <c r="CB6" s="76" t="str">
        <f>IF(Monitoring_new!CB6="","",Monitoring_new!CB6)</f>
        <v>Nu sînt informații (ultima dată verificat la 13.04.2020)</v>
      </c>
      <c r="CC6" s="70" t="str">
        <f>IF(Monitoring_new!CC6="","",Monitoring_new!CC6)</f>
        <v>nu</v>
      </c>
      <c r="CD6" s="35" t="str">
        <f>IF(Monitoring_new!CD6="","",Monitoring_new!CD6)</f>
        <v>Nu sînt informații (ultima dată verificat la 13.04.2020)</v>
      </c>
      <c r="CE6" s="70" t="str">
        <f>IF(Monitoring_new!CE6="","",Monitoring_new!CE6)</f>
        <v>nu</v>
      </c>
      <c r="CF6" s="48" t="str">
        <f>IF(Monitoring_new!CF6="","",Monitoring_new!CF6)</f>
        <v>Nu sînt informații (ultima dată verificat la 13.04.2020)</v>
      </c>
      <c r="CG6" s="70" t="str">
        <f>IF(Monitoring_new!CG6="","",Monitoring_new!CG6)</f>
        <v>nu</v>
      </c>
      <c r="CH6" s="77" t="str">
        <f>IF(Monitoring_new!CH6="","",Monitoring_new!CH6)</f>
        <v>Nu sînt informații (ultima dată verificat la 13.04.2020)</v>
      </c>
      <c r="CI6" s="70" t="str">
        <f>IF(Monitoring_new!CI6="","",Monitoring_new!CI6)</f>
        <v>nu</v>
      </c>
      <c r="CJ6" s="77" t="str">
        <f>IF(Monitoring_new!CJ6="","",Monitoring_new!CJ6)</f>
        <v>Nu sînt informații (ultima dată verificat la 13.04.2020)</v>
      </c>
      <c r="CK6" s="70" t="str">
        <f>IF(Monitoring_new!CK6="","",Monitoring_new!CK6)</f>
        <v>nu</v>
      </c>
      <c r="CL6" s="77" t="str">
        <f>IF(Monitoring_new!CL6="","",Monitoring_new!CL6)</f>
        <v>Nu sînt informații (ultima dată verificat la 13.04.2020)</v>
      </c>
      <c r="CM6" s="70" t="str">
        <f>IF(Monitoring_new!CM6="","",Monitoring_new!CM6)</f>
        <v>nu</v>
      </c>
      <c r="CN6" s="77" t="str">
        <f>IF(Monitoring_new!CN6="","",Monitoring_new!CN6)</f>
        <v>Nu sînt informații (ultima dată verificat la 13.04.2020)</v>
      </c>
      <c r="CO6" s="70" t="str">
        <f>IF(Monitoring_new!CO6="","",Monitoring_new!CO6)</f>
        <v>nu</v>
      </c>
      <c r="CP6" s="77" t="str">
        <f>IF(Monitoring_new!CP6="","",Monitoring_new!CP6)</f>
        <v>Nu sînt informații (ultima dată verificat la 13.04.2020)</v>
      </c>
      <c r="CQ6" s="70" t="str">
        <f>IF(Monitoring_new!CQ6="","",Monitoring_new!CQ6)</f>
        <v>nu</v>
      </c>
      <c r="CR6" s="77" t="str">
        <f>IF(Monitoring_new!CR6="","",Monitoring_new!CR6)</f>
        <v>Nu sînt informații (ultima dată verificat la 13.04.2020)</v>
      </c>
      <c r="CS6" s="70" t="str">
        <f>IF(Monitoring_new!CS6="","",Monitoring_new!CS6)</f>
        <v>nu</v>
      </c>
      <c r="CT6" s="77" t="str">
        <f>IF(Monitoring_new!CT6="","",Monitoring_new!CT6)</f>
        <v>Nu sînt informații (ultima dată verificat la 13.04.2020)</v>
      </c>
      <c r="CU6" s="70" t="str">
        <f>IF(Monitoring_new!CU6="","",Monitoring_new!CU6)</f>
        <v>nu</v>
      </c>
      <c r="CV6" s="77" t="str">
        <f>IF(Monitoring_new!CV6="","",Monitoring_new!CV6)</f>
        <v>Nu sînt informații (ultima dată verificat la 13.04.2020)</v>
      </c>
      <c r="CW6" s="70" t="str">
        <f>IF(Monitoring_new!CW6="","",Monitoring_new!CW6)</f>
        <v>nu</v>
      </c>
      <c r="CX6" s="77" t="str">
        <f>IF(Monitoring_new!CX6="","",Monitoring_new!CX6)</f>
        <v>Nu sînt informații (ultima dată verificat la 13.04.2020)</v>
      </c>
      <c r="CY6" s="70" t="str">
        <f>IF(Monitoring_new!CY6="","",Monitoring_new!CY6)</f>
        <v>nu</v>
      </c>
      <c r="CZ6" s="76" t="str">
        <f>IF(Monitoring_new!CZ6="","",Monitoring_new!CZ6)</f>
        <v>Nu sînt informații (ultima dată verificat la 13.04.2020)</v>
      </c>
      <c r="DA6" s="70" t="str">
        <f>IF(Monitoring_new!DA6="","",Monitoring_new!DA6)</f>
        <v>nu</v>
      </c>
      <c r="DB6" s="77" t="str">
        <f>IF(Monitoring_new!DB6="","",Monitoring_new!DB6)</f>
        <v>Nu sînt informații (ultima dată verificat la 13.04.2020)</v>
      </c>
      <c r="DC6" s="70" t="str">
        <f>IF(Monitoring_new!DC6="","",Monitoring_new!DC6)</f>
        <v>nu</v>
      </c>
      <c r="DD6" s="77" t="str">
        <f>IF(Monitoring_new!DD6="","",Monitoring_new!DD6)</f>
        <v>Nu sînt informații (ultima dată verificat la 13.04.2020)</v>
      </c>
      <c r="DE6" s="70" t="str">
        <f>IF(Monitoring_new!DE6="","",Monitoring_new!DE6)</f>
        <v>nu</v>
      </c>
      <c r="DF6" s="76" t="str">
        <f>IF(Monitoring_new!DF6="","",Monitoring_new!DF6)</f>
        <v>Nu sînt informații (ultima dată verificat la 13.04.2020)</v>
      </c>
      <c r="DG6" s="70" t="str">
        <f>IF(Monitoring_new!DG6="","",Monitoring_new!DG6)</f>
        <v>nu</v>
      </c>
      <c r="DH6" s="77" t="str">
        <f>IF(Monitoring_new!DH6="","",Monitoring_new!DH6)</f>
        <v>Nu sînt informații (ultima dată verificat la 13.04.2020)</v>
      </c>
      <c r="DI6" s="70" t="str">
        <f>IF(Monitoring_new!DI6="","",Monitoring_new!DI6)</f>
        <v>nu</v>
      </c>
      <c r="DJ6" s="77" t="str">
        <f>IF(Monitoring_new!DJ6="","",Monitoring_new!DJ6)</f>
        <v>Nu sînt informații (ultima dată verificat la 13.04.2020)</v>
      </c>
      <c r="DK6" s="70" t="str">
        <f>IF(Monitoring_new!DK6="","",Monitoring_new!DK6)</f>
        <v>nu</v>
      </c>
      <c r="DL6" s="76" t="str">
        <f>IF(Monitoring_new!DL6="","",Monitoring_new!DL6)</f>
        <v>Nu sînt informații (ultima dată verificat la 13.04.2020)</v>
      </c>
      <c r="DM6" s="70" t="str">
        <f>IF(Monitoring_new!DM6="","",Monitoring_new!DM6)</f>
        <v>nu</v>
      </c>
      <c r="DN6" s="77" t="str">
        <f>IF(Monitoring_new!DN6="","",Monitoring_new!DN6)</f>
        <v>Nu sînt informații (ultima dată verificat la 13.04.2020)</v>
      </c>
      <c r="DO6" s="70" t="str">
        <f>IF(Monitoring_new!DO6="","",Monitoring_new!DO6)</f>
        <v>nu</v>
      </c>
      <c r="DP6" s="77" t="str">
        <f>IF(Monitoring_new!DP6="","",Monitoring_new!DP6)</f>
        <v>Nu sînt informații (ultima dată verificat la 13.04.2020)</v>
      </c>
      <c r="DQ6" s="70" t="str">
        <f>IF(Monitoring_new!DQ6="","",Monitoring_new!DQ6)</f>
        <v>nu</v>
      </c>
      <c r="DR6" s="77" t="str">
        <f>IF(Monitoring_new!DR6="","",Monitoring_new!DR6)</f>
        <v>Nu sînt informații (ultima dată verificat la 13.04.2020)</v>
      </c>
      <c r="DS6" s="70" t="str">
        <f>IF(Monitoring_new!DS6="","",Monitoring_new!DS6)</f>
        <v>nu</v>
      </c>
      <c r="DT6" s="77" t="str">
        <f>IF(Monitoring_new!DT6="","",Monitoring_new!DT6)</f>
        <v>Nu sînt informații (ultima dată verificat la 13.04.2020)</v>
      </c>
      <c r="DU6" s="70" t="str">
        <f>IF(Monitoring_new!DU6="","",Monitoring_new!DU6)</f>
        <v>nu</v>
      </c>
      <c r="DV6" s="77" t="str">
        <f>IF(Monitoring_new!DV6="","",Monitoring_new!DV6)</f>
        <v>Nu sînt informații (ultima dată verificat la 13.04.2020)</v>
      </c>
      <c r="DW6" s="70" t="str">
        <f>IF(Monitoring_new!DW6="","",Monitoring_new!DW6)</f>
        <v>nu</v>
      </c>
      <c r="DX6" s="77" t="str">
        <f>IF(Monitoring_new!DX6="","",Monitoring_new!DX6)</f>
        <v>Nu sînt informații (ultima dată verificat la 13.04.2020)</v>
      </c>
      <c r="DY6" s="70" t="str">
        <f>IF(Monitoring_new!DY6="","",Monitoring_new!DY6)</f>
        <v>nu</v>
      </c>
      <c r="DZ6" s="77" t="str">
        <f>IF(Monitoring_new!DZ6="","",Monitoring_new!DZ6)</f>
        <v>Nu sînt informații (ultima dată verificat la 13.04.2020)</v>
      </c>
      <c r="EA6" s="70" t="str">
        <f>IF(Monitoring_new!EA6="","",Monitoring_new!EA6)</f>
        <v>nu</v>
      </c>
      <c r="EB6" s="77" t="str">
        <f>IF(Monitoring_new!EB6="","",Monitoring_new!EB6)</f>
        <v>Nu sînt informații (ultima dată verificat la 13.04.2020)</v>
      </c>
      <c r="EC6" s="70" t="str">
        <f>IF(Monitoring_new!EC6="","",Monitoring_new!EC6)</f>
        <v>nu</v>
      </c>
      <c r="ED6" s="76" t="str">
        <f>IF(Monitoring_new!ED6="","",Monitoring_new!ED6)</f>
        <v>Nu sînt informații (ultima dată verificat la 13.04.2020)</v>
      </c>
      <c r="EE6" s="70" t="str">
        <f>IF(Monitoring_new!EE6="","",Monitoring_new!EE6)</f>
        <v>nu</v>
      </c>
      <c r="EF6" s="76" t="str">
        <f>IF(Monitoring_new!EF6="","",Monitoring_new!EF6)</f>
        <v>Nu sînt informații (ultima dată verificat la 13.04.2020)</v>
      </c>
      <c r="EG6" s="70" t="str">
        <f>IF(Monitoring_new!EG6="","",Monitoring_new!EG6)</f>
        <v>nu</v>
      </c>
      <c r="EH6" s="77" t="str">
        <f>IF(Monitoring_new!EH6="","",Monitoring_new!EH6)</f>
        <v>Nu sînt informații (ultima dată verificat la 13.04.2020)</v>
      </c>
      <c r="EI6" s="70" t="str">
        <f>IF(Monitoring_new!EI6="","",Monitoring_new!EI6)</f>
        <v>n/a</v>
      </c>
      <c r="EJ6" s="76" t="str">
        <f>IF(Monitoring_new!EJ6="","",Monitoring_new!EJ6)</f>
        <v>Nu sînt informații (ultima dată verificat la 13.04.2020)</v>
      </c>
      <c r="EK6" s="70" t="str">
        <f>IF(Monitoring_new!EK6="","",Monitoring_new!EK6)</f>
        <v>nu</v>
      </c>
      <c r="EL6" s="76" t="str">
        <f>IF(Monitoring_new!EL6="","",Monitoring_new!EL6)</f>
        <v>Nu sînt informații (ultima dată verificat la 13.04.2020)</v>
      </c>
      <c r="EM6" s="70" t="str">
        <f>IF(Monitoring_new!EM6="","",Monitoring_new!EM6)</f>
        <v>nu</v>
      </c>
      <c r="EN6" s="76" t="str">
        <f>IF(Monitoring_new!EN6="","",Monitoring_new!EN6)</f>
        <v>Nu sînt informații (ultima dată verificat la 13.04.2020)</v>
      </c>
      <c r="EO6" s="70" t="str">
        <f>IF(Monitoring_new!EO6="","",Monitoring_new!EO6)</f>
        <v>nu</v>
      </c>
      <c r="EP6" s="76" t="str">
        <f>IF(Monitoring_new!EP6="","",Monitoring_new!EP6)</f>
        <v>Nu sînt informații (ultima dată verificat la 13.04.2020)</v>
      </c>
      <c r="EQ6" s="70" t="str">
        <f>IF(Monitoring_new!EQ6="","",Monitoring_new!EQ6)</f>
        <v>nu</v>
      </c>
      <c r="ER6" s="76" t="str">
        <f>IF(Monitoring_new!ER6="","",Monitoring_new!ER6)</f>
        <v>Nu sînt informații (ultima dată verificat la 13.04.2020)</v>
      </c>
      <c r="ES6" s="70" t="str">
        <f>IF(Monitoring_new!ES6="","",Monitoring_new!ES6)</f>
        <v>nu</v>
      </c>
      <c r="ET6" s="76" t="str">
        <f>IF(Monitoring_new!ET6="","",Monitoring_new!ET6)</f>
        <v>Nu sînt informații (ultima dată verificat la 13.04.2020)</v>
      </c>
      <c r="EU6" s="70" t="str">
        <f>IF(Monitoring_new!EU6="","",Monitoring_new!EU6)</f>
        <v>nu</v>
      </c>
      <c r="EV6" s="76" t="str">
        <f>IF(Monitoring_new!EV6="","",Monitoring_new!EV6)</f>
        <v>Nu sînt informații (ultima dată verificat la 13.04.2020)</v>
      </c>
      <c r="EW6" s="70" t="str">
        <f>IF(Monitoring_new!EW6="","",Monitoring_new!EW6)</f>
        <v>nu</v>
      </c>
      <c r="EX6" s="77" t="str">
        <f>IF(Monitoring_new!EX6="","",Monitoring_new!EX6)</f>
        <v>Nu sînt informații (ultima dată verificat la 13.04.2020)</v>
      </c>
      <c r="EY6" s="70" t="str">
        <f>IF(Monitoring_new!EY6="","",Monitoring_new!EY6)</f>
        <v>nu</v>
      </c>
      <c r="EZ6" s="77" t="str">
        <f>IF(Monitoring_new!EZ6="","",Monitoring_new!EZ6)</f>
        <v>Nu sînt informații (ultima dată verificat la 13.04.2020)</v>
      </c>
      <c r="FA6" s="173" t="str">
        <f t="shared" si="0"/>
        <v>da</v>
      </c>
      <c r="FB6" s="173">
        <f t="shared" si="1"/>
        <v>0</v>
      </c>
      <c r="FC6" s="173" t="str">
        <f t="shared" si="2"/>
        <v>nu</v>
      </c>
      <c r="FD6" s="173">
        <f t="shared" si="3"/>
        <v>66</v>
      </c>
      <c r="FE6" s="173" t="str">
        <f t="shared" si="4"/>
        <v>partial</v>
      </c>
      <c r="FF6" s="173">
        <f t="shared" si="5"/>
        <v>0</v>
      </c>
      <c r="FG6" s="173" t="str">
        <f t="shared" si="6"/>
        <v>N/A</v>
      </c>
      <c r="FH6" s="173">
        <f t="shared" si="7"/>
        <v>1</v>
      </c>
      <c r="FI6" s="173" t="str">
        <f t="shared" si="10"/>
        <v>___</v>
      </c>
      <c r="FJ6" s="173">
        <f t="shared" si="11"/>
        <v>0</v>
      </c>
      <c r="FK6" s="173">
        <f t="shared" si="12"/>
        <v>67</v>
      </c>
      <c r="FL6" s="173" t="str">
        <f t="shared" si="8"/>
        <v>da</v>
      </c>
      <c r="FM6" s="173" t="str">
        <f t="shared" si="9"/>
        <v>nu</v>
      </c>
      <c r="FN6" s="173">
        <f t="shared" si="13"/>
        <v>0</v>
      </c>
      <c r="FO6" s="173">
        <f t="shared" si="14"/>
        <v>66</v>
      </c>
      <c r="FP6" s="173">
        <f t="shared" si="15"/>
        <v>66</v>
      </c>
      <c r="FQ6" s="177">
        <f t="shared" si="16"/>
        <v>0</v>
      </c>
      <c r="FR6" s="177">
        <f t="shared" si="17"/>
        <v>1</v>
      </c>
      <c r="FS6" s="177">
        <f>COUNTIFS($W6:$EY6,$FL6,Points_new!$W$52:$EY$52,FS$1)/((COUNTIF(Points_new!$W$52:$EY$52,FS$1)-COUNTIFS($W6:$EY6,$FG6,Points_new!$W$52:$EY$52,FS$1)))</f>
        <v>0</v>
      </c>
      <c r="FT6" s="177">
        <f>COUNTIFS($W6:$EY6,$FL6,Points_new!$W$51:$EY$51,FT$1)/((COUNTIF(Points_new!$W$51:$EY$51,FT$1)-COUNTIFS($W6:$EY6,$FG6,Points_new!$W$51:$EY$51,FT$1)))</f>
        <v>0</v>
      </c>
      <c r="FU6" s="177">
        <f>COUNTIFS($W6:$EY6,$FL6,Points_new!$W$51:$EY$51,FU$1)/((COUNTIF(Points_new!$W$51:$EY$51,FU$1)-COUNTIFS($W6:$EY6,$FG6,Points_new!$W$51:$EY$51,FU$1)))</f>
        <v>0</v>
      </c>
      <c r="FV6" s="177" t="e">
        <f>COUNTIFS($W6:$EY6,$FL6,Points_new!$W$51:$EY$51,FV$1)/((COUNTIF(Points_new!$W$51:$EY$51,FV$1)-COUNTIFS($W6:$EY6,$FG6,Points_new!$W$51:$EY$51,FV$1)))</f>
        <v>#DIV/0!</v>
      </c>
      <c r="FW6" s="177" t="e">
        <f>COUNTIFS($W6:$EY6,$FL6,Points_new!$W$51:$EY$51,FW$1)/((COUNTIF(Points_new!$W$51:$EY$51,FW$1)-COUNTIFS($W6:$EY6,$FG6,Points_new!$W$51:$EY$51,FW$1)))</f>
        <v>#DIV/0!</v>
      </c>
      <c r="FX6" s="177">
        <f>COUNTIFS($W6:$EY6,$FL6,Points_new!$W$57:$EY$57,FX$1)/((COUNTIF(Points_new!$W$57:$EY$57,FX$1)-COUNTIFS($W6:$EY6,$FG6,Points_new!$W$57:$EY$57,FX$1)))</f>
        <v>0</v>
      </c>
      <c r="FY6" s="177">
        <f>COUNTIFS($W6:$EY6,$FL6,Points_new!$W$57:$EY$57,FY$1)/((COUNTIF(Points_new!$W$57:$EY$57,FY$1)-COUNTIFS($W6:$EY6,$FG6,Points_new!$W$57:$EY$57,FY$1)))</f>
        <v>0</v>
      </c>
      <c r="FZ6" s="177">
        <f>COUNTIFS($W6:$EY6,$FL6,Points_new!$W$57:$EY$57,FZ$1)/((COUNTIF(Points_new!$W$57:$EY$57,FZ$1)-COUNTIFS($W6:$EY6,$FG6,Points_new!$W$57:$EY$57,FZ$1)))</f>
        <v>0</v>
      </c>
      <c r="GA6" s="177">
        <f>COUNTIFS($W6:$EY6,$FL6,Points_new!$W$57:$EY$57,GA$1)/((COUNTIF(Points_new!$W$57:$EY$57,GA$1)-COUNTIFS($W6:$EY6,$FG6,Points_new!$W$57:$EY$57,GA$1)))</f>
        <v>0</v>
      </c>
      <c r="GB6" s="177" t="e">
        <f>COUNTIFS($W6:$EY6,$FL6,Points_new!$W$57:$EY$57,GB$1)/((COUNTIF(Points_new!$W$57:$EY$57,GB$1)-COUNTIFS($W6:$EY6,$FG6,Points_new!$W$57:$EY$57,GB$1)))</f>
        <v>#DIV/0!</v>
      </c>
      <c r="GC6" s="177" t="e">
        <f>COUNTIFS($W6:$EY6,$FL6,Points_new!$W$57:$EY$57,GC$1)/((COUNTIF(Points_new!$W$57:$EY$57,GC$1)-COUNTIFS($W6:$EY6,$FG6,Points_new!$W$57:$EY$57,GC$1)))</f>
        <v>#DIV/0!</v>
      </c>
      <c r="GD6" s="177">
        <f>COUNTIFS($W6:$EY6,$FL6,Points_new!$W$55:$EY$55,GD$1)/((COUNTIF(Points_new!$W$55:$EY$55,GD$1)-COUNTIFS($W6:$EY6,$FG6,Points_new!$W$55:$EY$55,GD$1)))</f>
        <v>0</v>
      </c>
      <c r="GE6" s="177" t="e">
        <f>COUNTIFS($W6:$EY6,$FL6,Points_new!$W$55:$EY$55,GE$1)/((COUNTIF(Points_new!$W$55:$EY$55,GE$1)-COUNTIFS($W6:$EY6,$FG6,Points_new!$W$55:$EY$55,GE$1)))</f>
        <v>#DIV/0!</v>
      </c>
      <c r="GF6" s="177" t="e">
        <f>COUNTIFS($W6:$EY6,$FL6,Points_new!$W$55:$EY$55,GF$1)/((COUNTIF(Points_new!$W$55:$EY$55,GF$1)-COUNTIFS($W6:$EY6,$FG6,Points_new!$W$55:$EY$55,GF$1)))</f>
        <v>#DIV/0!</v>
      </c>
    </row>
    <row r="7" spans="1:192" ht="15" customHeight="1" x14ac:dyDescent="0.3">
      <c r="A7" s="29" t="str">
        <f>Monitoring_new!A7</f>
        <v>Q6</v>
      </c>
      <c r="B7" s="159" t="str">
        <f>Monitoring_new!B7</f>
        <v>Sînt publicate pe pagina web informații privind capitalul social al întreprinderii ?</v>
      </c>
      <c r="C7" s="159" t="str">
        <f>Monitoring_new!C7</f>
        <v>Is there any information on enterprise share capital published on the Web page?</v>
      </c>
      <c r="D7" s="4" t="str">
        <f>Monitoring_new!D7</f>
        <v>Economic Indicators</v>
      </c>
      <c r="E7" s="22" t="str">
        <f>Monitoring_new!E7</f>
        <v>iec6</v>
      </c>
      <c r="F7" s="22" t="str">
        <f>Monitoring_new!F7</f>
        <v>iec6k</v>
      </c>
      <c r="G7" s="5">
        <f>Monitoring_new!G7</f>
        <v>1</v>
      </c>
      <c r="H7" s="22" t="str">
        <f>Monitoring_new!H7</f>
        <v>da</v>
      </c>
      <c r="I7" s="22" t="str">
        <f>Monitoring_new!I7</f>
        <v>yes</v>
      </c>
      <c r="J7" s="22" t="str">
        <f>Monitoring_new!J7</f>
        <v>nu</v>
      </c>
      <c r="K7" s="22" t="str">
        <f>Monitoring_new!K7</f>
        <v>no</v>
      </c>
      <c r="L7" s="22" t="str">
        <f>Monitoring_new!L7</f>
        <v>partial</v>
      </c>
      <c r="M7" s="33" t="str">
        <f>Monitoring_new!M7</f>
        <v>partially</v>
      </c>
      <c r="N7" s="22" t="str">
        <f>Monitoring_new!N7</f>
        <v>N/A</v>
      </c>
      <c r="O7" s="22" t="str">
        <f>Monitoring_new!O7</f>
        <v>N/A</v>
      </c>
      <c r="P7" s="22" t="str">
        <f>Monitoring_new!P7</f>
        <v>___</v>
      </c>
      <c r="Q7" s="22" t="str">
        <f>Monitoring_new!Q7</f>
        <v>___</v>
      </c>
      <c r="R7" s="5">
        <f>Monitoring_new!R7</f>
        <v>1</v>
      </c>
      <c r="S7" s="22">
        <f>Monitoring_new!S7</f>
        <v>0</v>
      </c>
      <c r="T7" s="5">
        <f>Monitoring_new!T7</f>
        <v>0.5</v>
      </c>
      <c r="U7" s="22" t="str">
        <f>Monitoring_new!U7</f>
        <v>N/A</v>
      </c>
      <c r="V7" s="22" t="str">
        <f>Monitoring_new!V7</f>
        <v>___</v>
      </c>
      <c r="W7" s="70" t="str">
        <f>IF(Monitoring_new!W7="","",Monitoring_new!W7)</f>
        <v>nu</v>
      </c>
      <c r="X7" s="32" t="str">
        <f>IF(Monitoring_new!X7="","",Monitoring_new!X7)</f>
        <v>Pagina web nefuncțională ( 13 aprilie 2020)</v>
      </c>
      <c r="Y7" s="70" t="str">
        <f>IF(Monitoring_new!Y7="","",Monitoring_new!Y7)</f>
        <v>da</v>
      </c>
      <c r="Z7" s="48" t="str">
        <f>IF(Monitoring_new!Z7="","",Monitoring_new!Z7)</f>
        <v>http://www.franzeluta.info/files/raportul-financiar-anul-2019-1.pdf</v>
      </c>
      <c r="AA7" s="70" t="str">
        <f>IF(Monitoring_new!AA7="","",Monitoring_new!AA7)</f>
        <v>da</v>
      </c>
      <c r="AB7" s="77" t="str">
        <f>IF(Monitoring_new!AB7="","",Monitoring_new!AB7)</f>
        <v>https://www.termoelectrica.md/wp-content/uploads/2016/04/doc01498620190823134712-1.pdf</v>
      </c>
      <c r="AC7" s="70" t="str">
        <f>IF(Monitoring_new!AC7="","",Monitoring_new!AC7)</f>
        <v>da</v>
      </c>
      <c r="AD7" s="77" t="str">
        <f>IF(Monitoring_new!AD7="","",Monitoring_new!AD7)</f>
        <v>https://moldtelecom.md/ro/personal/Rapoarte</v>
      </c>
      <c r="AE7" s="70" t="str">
        <f>IF(Monitoring_new!AE7="","",Monitoring_new!AE7)</f>
        <v>partial</v>
      </c>
      <c r="AF7" s="77" t="str">
        <f>IF(Monitoring_new!AF7="","",Monitoring_new!AF7)</f>
        <v>Informații neactualizate
http://app.gov.md/sites/default/files/document/attachments/is_moldsuinhibrid_statut.pdf</v>
      </c>
      <c r="AG7" s="70" t="str">
        <f>IF(Monitoring_new!AG7="","",Monitoring_new!AG7)</f>
        <v>partial</v>
      </c>
      <c r="AH7" s="76" t="str">
        <f>IF(Monitoring_new!AH7="","",Monitoring_new!AH7)</f>
        <v>Informații neactualizate
http://app.gov.md/sites/default/files/document/attachments/is_mecagro_statutul.pdf</v>
      </c>
      <c r="AI7" s="70" t="str">
        <f>IF(Monitoring_new!AI7="","",Monitoring_new!AI7)</f>
        <v>partial</v>
      </c>
      <c r="AJ7" s="90" t="str">
        <f>IF(Monitoring_new!AJ7="","",Monitoring_new!AJ7)</f>
        <v>Informații neactualizate
http://app.gov.md/sites/default/files/document/attachments/is_indalproiect_statut.pdf</v>
      </c>
      <c r="AK7" s="70" t="str">
        <f>IF(Monitoring_new!AK7="","",Monitoring_new!AK7)</f>
        <v>partial</v>
      </c>
      <c r="AL7" s="31" t="str">
        <f>IF(Monitoring_new!AL7="","",Monitoring_new!AL7)</f>
        <v>Informații neactualizate
http://app.gov.md/sites/default/files/document/attachments/is_crara_statut.pdf</v>
      </c>
      <c r="AM7" s="70" t="str">
        <f>IF(Monitoring_new!AM7="","",Monitoring_new!AM7)</f>
        <v>partial</v>
      </c>
      <c r="AN7" s="83" t="str">
        <f>IF(Monitoring_new!AN7="","",Monitoring_new!AN7)</f>
        <v>Informații neactualizate
http://www.railway.md/?l=ro&amp;h=BG0l8rJIUvBvKZqveZm6Q1PTFpW1M9II</v>
      </c>
      <c r="AO7" s="70" t="str">
        <f>IF(Monitoring_new!AO7="","",Monitoring_new!AO7)</f>
        <v>partial</v>
      </c>
      <c r="AP7" s="83" t="str">
        <f>IF(Monitoring_new!AP7="","",Monitoring_new!AP7)</f>
        <v>Informații neactualizate
http://app.gov.md/sites/default/files/document/attachments/statutul_is_administratia_de_stat_a_drumurilor.pdf
https://www.asd.md/page/rapoarte</v>
      </c>
      <c r="AQ7" s="70" t="str">
        <f>IF(Monitoring_new!AQ7="","",Monitoring_new!AQ7)</f>
        <v>partial</v>
      </c>
      <c r="AR7" s="90" t="str">
        <f>IF(Monitoring_new!AR7="","",Monitoring_new!AR7)</f>
        <v>Informații neactualizate
https://cdn01.moldatsa.md/moldatsaprod/0235cd4d69b91773a7705c9b76c5abf2.pdf</v>
      </c>
      <c r="AS7" s="70" t="str">
        <f>IF(Monitoring_new!AS7="","",Monitoring_new!AS7)</f>
        <v>partial</v>
      </c>
      <c r="AT7" s="77" t="str">
        <f>IF(Monitoring_new!AT7="","",Monitoring_new!AT7)</f>
        <v>Informații neactualizate
http://app.gov.md/sites/default/files/document/attachments/statutul_is_sde_criuleni.pdf</v>
      </c>
      <c r="AU7" s="70" t="str">
        <f>IF(Monitoring_new!AU7="","",Monitoring_new!AU7)</f>
        <v>partial</v>
      </c>
      <c r="AV7" s="77" t="str">
        <f>IF(Monitoring_new!AV7="","",Monitoring_new!AV7)</f>
        <v>Informații neactualizate
http://www.moldelectrica.md/ro/about/statute</v>
      </c>
      <c r="AW7" s="70" t="str">
        <f>IF(Monitoring_new!AW7="","",Monitoring_new!AW7)</f>
        <v>partial</v>
      </c>
      <c r="AX7" s="106" t="str">
        <f>IF(Monitoring_new!AX7="","",Monitoring_new!AX7)</f>
        <v>Informații neactualizate
http://app.gov.md/sites/default/files/document/attachments/statutul_is_centrul_de_elaborari_economice_si_de_productie.pdf</v>
      </c>
      <c r="AY7" s="70" t="str">
        <f>IF(Monitoring_new!AY7="","",Monitoring_new!AY7)</f>
        <v>partial</v>
      </c>
      <c r="AZ7" s="76" t="str">
        <f>IF(Monitoring_new!AZ7="","",Monitoring_new!AZ7)</f>
        <v>Informații neactualizate
http://app.gov.md/sites/default/files/document/attachments/statutul_is_vivaflora.pdf</v>
      </c>
      <c r="BA7" s="70" t="str">
        <f>IF(Monitoring_new!BA7="","",Monitoring_new!BA7)</f>
        <v>partial</v>
      </c>
      <c r="BB7" s="76" t="str">
        <f>IF(Monitoring_new!BB7="","",Monitoring_new!BB7)</f>
        <v>Informații neactualizate
http://www.serviciipaza.md/sites/default/files/press-release/statutul_intreprinderii_2017_.pdf</v>
      </c>
      <c r="BC7" s="70" t="str">
        <f>IF(Monitoring_new!BC7="","",Monitoring_new!BC7)</f>
        <v>partial</v>
      </c>
      <c r="BD7" s="76" t="str">
        <f>IF(Monitoring_new!BD7="","",Monitoring_new!BD7)</f>
        <v>Informații neactualizate
http://app.gov.md/sites/default/files/document/attachments/situatii_financiare_2018_is_statia_de_stat_pentru_incercarea_masinilor.pdf</v>
      </c>
      <c r="BE7" s="70" t="str">
        <f>IF(Monitoring_new!BE7="","",Monitoring_new!BE7)</f>
        <v>partial</v>
      </c>
      <c r="BF7" s="76" t="str">
        <f>IF(Monitoring_new!BF7="","",Monitoring_new!BF7)</f>
        <v>Informații neactualizate
http://app.gov.md/sites/default/files/document/attachments/statutul_is_dumbrava_vest.pdf</v>
      </c>
      <c r="BG7" s="70" t="str">
        <f>IF(Monitoring_new!BG7="","",Monitoring_new!BG7)</f>
        <v>partial</v>
      </c>
      <c r="BH7" s="77" t="str">
        <f>IF(Monitoring_new!BH7="","",Monitoring_new!BH7)</f>
        <v>Informație neactualizată
http://app.gov.md/sites/default/files/document/attachments/2018_-_sa_drumuri_cahul.pdf</v>
      </c>
      <c r="BI7" s="70" t="str">
        <f>IF(Monitoring_new!BI7="","",Monitoring_new!BI7)</f>
        <v>da</v>
      </c>
      <c r="BJ7" s="76" t="str">
        <f>IF(Monitoring_new!BJ7="","",Monitoring_new!BJ7)</f>
        <v>https://www.metalferos.md/despre-noi/</v>
      </c>
      <c r="BK7" s="70" t="str">
        <f>IF(Monitoring_new!BK7="","",Monitoring_new!BK7)</f>
        <v>partial</v>
      </c>
      <c r="BL7" s="76" t="str">
        <f>IF(Monitoring_new!BL7="","",Monitoring_new!BL7)</f>
        <v>Informații neactualizate
http://app.gov.md/sites/default/files/document/attachments/2018_-_sa_furnizarea_energiei_electrice.pdf</v>
      </c>
      <c r="BM7" s="70" t="str">
        <f>IF(Monitoring_new!BM7="","",Monitoring_new!BM7)</f>
        <v>partial</v>
      </c>
      <c r="BN7" s="76" t="str">
        <f>IF(Monitoring_new!BN7="","",Monitoring_new!BN7)</f>
        <v>Informații neactualizate
http://posta.md/files/Files/Legislatie/Statutul_IS_Posta_Moldovei.pdf</v>
      </c>
      <c r="BO7" s="70" t="str">
        <f>IF(Monitoring_new!BO7="","",Monitoring_new!BO7)</f>
        <v>partial</v>
      </c>
      <c r="BP7" s="90" t="str">
        <f>IF(Monitoring_new!BP7="","",Monitoring_new!BP7)</f>
        <v>Informații neactualizate
https://www.moldovagaz.md/pic/uploaded/docs/financial_statistics_2018.pdf</v>
      </c>
      <c r="BQ7" s="70" t="str">
        <f>IF(Monitoring_new!BQ7="","",Monitoring_new!BQ7)</f>
        <v>da</v>
      </c>
      <c r="BR7" s="76" t="str">
        <f>IF(Monitoring_new!BR7="","",Monitoring_new!BR7)</f>
        <v>http://www.energocom.md/about-us/transparenta/174-rap-trms-priv-org-apr-iun-2
http://www.energocom.md/about-us/transparenta/159-statutul</v>
      </c>
      <c r="BS7" s="70" t="str">
        <f>IF(Monitoring_new!BS7="","",Monitoring_new!BS7)</f>
        <v>partial</v>
      </c>
      <c r="BT7" s="77" t="str">
        <f>IF(Monitoring_new!BT7="","",Monitoring_new!BT7)</f>
        <v>Informație neactualizată
http://app.gov.md/sites/default/files/document/attachments/statutul_is_garile_si_statiile_auto.pdf</v>
      </c>
      <c r="BU7" s="70" t="str">
        <f>IF(Monitoring_new!BU7="","",Monitoring_new!BU7)</f>
        <v>partial</v>
      </c>
      <c r="BV7" s="76" t="str">
        <f>IF(Monitoring_new!BV7="","",Monitoring_new!BV7)</f>
        <v>Informație neactualizată
https://moldaeroservice.md/wp-content/uploads/2019/04/Statutul.pdf
https://moldaeroservice.md/wp-content/uploads/2019/04/Situatii-financiare-2018.pdf</v>
      </c>
      <c r="BW7" s="70" t="str">
        <f>IF(Monitoring_new!BW7="","",Monitoring_new!BW7)</f>
        <v>nu</v>
      </c>
      <c r="BX7" s="76" t="str">
        <f>IF(Monitoring_new!BX7="","",Monitoring_new!BX7)</f>
        <v>Nu sînt informații (ultima dată verificat la 13.04.2020)</v>
      </c>
      <c r="BY7" s="70" t="str">
        <f>IF(Monitoring_new!BY7="","",Monitoring_new!BY7)</f>
        <v>partial</v>
      </c>
      <c r="BZ7" s="91" t="str">
        <f>IF(Monitoring_new!BZ7="","",Monitoring_new!BZ7)</f>
        <v>Informație neactualizată
http://app.gov.md/sites/default/files/document/attachments/situatii_financiare_2018_is_combinatul_republican_de_instruire_auto.pdf</v>
      </c>
      <c r="CA7" s="70" t="str">
        <f>IF(Monitoring_new!CA7="","",Monitoring_new!CA7)</f>
        <v>partial</v>
      </c>
      <c r="CB7" s="76" t="str">
        <f>IF(Monitoring_new!CB7="","",Monitoring_new!CB7)</f>
        <v>Informații neactualizate
http://app.gov.md/ro/content/societatea-pe-actiuni-drumuri-ialoveni</v>
      </c>
      <c r="CC7" s="70" t="str">
        <f>IF(Monitoring_new!CC7="","",Monitoring_new!CC7)</f>
        <v>partial</v>
      </c>
      <c r="CD7" s="35" t="str">
        <f>IF(Monitoring_new!CD7="","",Monitoring_new!CD7)</f>
        <v>Informații neactualizate
http://app.gov.md/sites/default/files/document/attachments/is_directia_servicii_pentru_corpul_diplomatic_statut.pdf</v>
      </c>
      <c r="CE7" s="70" t="str">
        <f>IF(Monitoring_new!CE7="","",Monitoring_new!CE7)</f>
        <v>da</v>
      </c>
      <c r="CF7" s="48" t="str">
        <f>IF(Monitoring_new!CF7="","",Monitoring_new!CF7)</f>
        <v>http://manej.md/media/files/files/darea_de_seama_patrimoniu_public_01_01_2019_8210195.pdf
http://manej.md/index.php?pag=news&amp;id=1238&amp;rid=34&amp;l=ro</v>
      </c>
      <c r="CG7" s="70" t="str">
        <f>IF(Monitoring_new!CG7="","",Monitoring_new!CG7)</f>
        <v>partial</v>
      </c>
      <c r="CH7" s="77" t="str">
        <f>IF(Monitoring_new!CH7="","",Monitoring_new!CH7)</f>
        <v>Informație neactualizată
http://app.gov.md/sites/default/files/document/attachments/raport_audit_2019__0.pdf</v>
      </c>
      <c r="CI7" s="70" t="str">
        <f>IF(Monitoring_new!CI7="","",Monitoring_new!CI7)</f>
        <v>partial</v>
      </c>
      <c r="CJ7" s="77" t="str">
        <f>IF(Monitoring_new!CJ7="","",Monitoring_new!CJ7)</f>
        <v>Informație neactualizată
http://www.dpp.md/upfiles/Statutul%20Intreprinderii%20de%20Stat%20Detasamentul%20de%20Paza%20Paramilitara.PDF</v>
      </c>
      <c r="CK7" s="70" t="str">
        <f>IF(Monitoring_new!CK7="","",Monitoring_new!CK7)</f>
        <v>nu</v>
      </c>
      <c r="CL7" s="77" t="str">
        <f>IF(Monitoring_new!CL7="","",Monitoring_new!CL7)</f>
        <v>Nu sînt informații (ultima dată verificat la 13.04.2020)</v>
      </c>
      <c r="CM7" s="70" t="str">
        <f>IF(Monitoring_new!CM7="","",Monitoring_new!CM7)</f>
        <v>da</v>
      </c>
      <c r="CN7" s="76" t="str">
        <f>IF(Monitoring_new!CN7="","",Monitoring_new!CN7)</f>
        <v>http://app.gov.md/ro/content/complex-patrimonial-unic-intreprinderea-de-stat-tipografia-academiei-de-stiinte-moldovei</v>
      </c>
      <c r="CO7" s="70" t="str">
        <f>IF(Monitoring_new!CO7="","",Monitoring_new!CO7)</f>
        <v>partial</v>
      </c>
      <c r="CP7" s="77" t="str">
        <f>IF(Monitoring_new!CP7="","",Monitoring_new!CP7)</f>
        <v>Informații neactualizate
http://e-cmac.md/wp-content/uploads/2019/06/Statutul-IS-CMAC-2.pdf
http://e-cmac.md/wp-content/uploads/2019/04/Situatiile-financiare-CMAC-2018.pdf</v>
      </c>
      <c r="CQ7" s="70" t="str">
        <f>IF(Monitoring_new!CQ7="","",Monitoring_new!CQ7)</f>
        <v>nu</v>
      </c>
      <c r="CR7" s="77" t="str">
        <f>IF(Monitoring_new!CR7="","",Monitoring_new!CR7)</f>
        <v>Nu sînt informații (ultima dată verificat la 13.04.2020)</v>
      </c>
      <c r="CS7" s="70" t="str">
        <f>IF(Monitoring_new!CS7="","",Monitoring_new!CS7)</f>
        <v>partial</v>
      </c>
      <c r="CT7" s="76" t="str">
        <f>IF(Monitoring_new!CT7="","",Monitoring_new!CT7)</f>
        <v>Informație neactualizată
http://editurastiinta.md/statutul-intreprinderii-de-stat-editorial-poligrafice-stiinta-i-s-e-p-stiinta-1</v>
      </c>
      <c r="CU7" s="70" t="str">
        <f>IF(Monitoring_new!CU7="","",Monitoring_new!CU7)</f>
        <v>nu</v>
      </c>
      <c r="CV7" s="76" t="str">
        <f>IF(Monitoring_new!CV7="","",Monitoring_new!CV7)</f>
        <v>Nu sînt informații (ultima dată verificat la 13.04.2020)</v>
      </c>
      <c r="CW7" s="70" t="str">
        <f>IF(Monitoring_new!CW7="","",Monitoring_new!CW7)</f>
        <v>partial</v>
      </c>
      <c r="CX7" s="76" t="str">
        <f>IF(Monitoring_new!CX7="","",Monitoring_new!CX7)</f>
        <v>Informații neactualizate
https://tracom.md/wp-content/uploads/2019/04/rsf_2018.pdf</v>
      </c>
      <c r="CY7" s="70" t="str">
        <f>IF(Monitoring_new!CY7="","",Monitoring_new!CY7)</f>
        <v>partial</v>
      </c>
      <c r="CZ7" s="76" t="str">
        <f>IF(Monitoring_new!CZ7="","",Monitoring_new!CZ7)</f>
        <v>Informații neactualizate
http://app.gov.md/sites/default/files/document/attachments/statutul_is_combinatul_de_vinuri_milestii_mici.pdf
http://app.gov.md/sites/default/files/document/attachments/situatii_financiare_2018_is_combinatul_de_vinuri_milestii_mici.pdf</v>
      </c>
      <c r="DA7" s="70" t="str">
        <f>IF(Monitoring_new!DA7="","",Monitoring_new!DA7)</f>
        <v>partial</v>
      </c>
      <c r="DB7" s="125" t="str">
        <f>IF(Monitoring_new!DB7="","",Monitoring_new!DB7)</f>
        <v>Informații neactualizate
http://app.gov.md/sites/default/files/document/attachments/is_sga_nistru_centru.pdf
http://app.gov.md/sites/default/files/document/attachments/situatii_financiare_2018_is_nistru_centru.pdf</v>
      </c>
      <c r="DC7" s="70" t="str">
        <f>IF(Monitoring_new!DC7="","",Monitoring_new!DC7)</f>
        <v>partial</v>
      </c>
      <c r="DD7" s="77" t="str">
        <f>IF(Monitoring_new!DD7="","",Monitoring_new!DD7)</f>
        <v>Informație neactualizată
http://app.gov.md/sites/default/files/document/attachments/is_portul_fluvial_ungheni_statut.pdf
http://app.gov.md/sites/default/files/document/attachments/situatii_financiare_2018_is_portul_fluvial_ungheni_0.pdf</v>
      </c>
      <c r="DE7" s="70" t="str">
        <f>IF(Monitoring_new!DE7="","",Monitoring_new!DE7)</f>
        <v>partial</v>
      </c>
      <c r="DF7" s="76" t="str">
        <f>IF(Monitoring_new!DF7="","",Monitoring_new!DF7)</f>
        <v>Informații neactualizate
https://www.ingeocad.md/images/zagruzki/Statut.PDF
https://www.ingeocad.md/images/zagruzki/statut_completare.PDF
https://www.ingeocad.md/images/situatii_financiare_2018.pdf</v>
      </c>
      <c r="DG7" s="70" t="str">
        <f>IF(Monitoring_new!DG7="","",Monitoring_new!DG7)</f>
        <v>nu</v>
      </c>
      <c r="DH7" s="77" t="str">
        <f>IF(Monitoring_new!DH7="","",Monitoring_new!DH7)</f>
        <v>Nu sînt informații (ultima dată verificat la 13.04.2020)</v>
      </c>
      <c r="DI7" s="70" t="str">
        <f>IF(Monitoring_new!DI7="","",Monitoring_new!DI7)</f>
        <v>partial</v>
      </c>
      <c r="DJ7" s="76" t="str">
        <f>IF(Monitoring_new!DJ7="","",Monitoring_new!DJ7)</f>
        <v>Informații neactualizate
http://app.gov.md/sites/default/files/document/attachments/situatii_financiare_2018_is_institutul_de_proiectare_pentru_organizarea_teritoriului.pdf
http://app.gov.md/sites/default/files/document/attachments/is_urbanproiect_statut.pdf</v>
      </c>
      <c r="DK7" s="70" t="str">
        <f>IF(Monitoring_new!DK7="","",Monitoring_new!DK7)</f>
        <v>partial</v>
      </c>
      <c r="DL7" s="76" t="str">
        <f>IF(Monitoring_new!DL7="","",Monitoring_new!DL7)</f>
        <v>Informații neactualizate
http://app.gov.md/sites/default/files/document/attachments/is_ruralproiect_statut.pdf
http://app.gov.md/sites/default/files/document/attachments/situatii_financiare_2018_is_ruralproiect.pdf</v>
      </c>
      <c r="DM7" s="70" t="str">
        <f>IF(Monitoring_new!DM7="","",Monitoring_new!DM7)</f>
        <v>da</v>
      </c>
      <c r="DN7" s="76" t="str">
        <f>IF(Monitoring_new!DN7="","",Monitoring_new!DN7)</f>
        <v>http://app.gov.md/ro/content/complex-patrimonial-unic-intreprinderea-de-stat-firma-editorial-poligrafica-tipografia</v>
      </c>
      <c r="DO7" s="70" t="str">
        <f>IF(Monitoring_new!DO7="","",Monitoring_new!DO7)</f>
        <v>partial</v>
      </c>
      <c r="DP7" s="76" t="str">
        <f>IF(Monitoring_new!DP7="","",Monitoring_new!DP7)</f>
        <v>Informații neactualizate
https://mold-didactica.com.md/wordpress/wp-uploads/Situatiile-financiare-2018.pdf</v>
      </c>
      <c r="DQ7" s="70" t="str">
        <f>IF(Monitoring_new!DQ7="","",Monitoring_new!DQ7)</f>
        <v>partial</v>
      </c>
      <c r="DR7" s="76" t="str">
        <f>IF(Monitoring_new!DR7="","",Monitoring_new!DR7)</f>
        <v>Informații neactualizate
http://app.gov.md/sites/default/files/document/attachments/is_directia_pentu_exploatarea_imobilului_statutul.pdf
http://app.gov.md/sites/default/files/document/attachments/situatii_financiare_2018_is_directia_pentru_exploatarea_imobilului.pdf</v>
      </c>
      <c r="DS7" s="70" t="str">
        <f>IF(Monitoring_new!DS7="","",Monitoring_new!DS7)</f>
        <v>partial</v>
      </c>
      <c r="DT7" s="76" t="str">
        <f>IF(Monitoring_new!DT7="","",Monitoring_new!DT7)</f>
        <v>Informații neactualizate
http://app.gov.md/sites/default/files/document/attachments/is_cartus_statut.pdf</v>
      </c>
      <c r="DU7" s="70" t="str">
        <f>IF(Monitoring_new!DU7="","",Monitoring_new!DU7)</f>
        <v>nu</v>
      </c>
      <c r="DV7" s="76" t="str">
        <f>IF(Monitoring_new!DV7="","",Monitoring_new!DV7)</f>
        <v>Nu sînt informații (ultima dată verificat la 13.04.2020)</v>
      </c>
      <c r="DW7" s="70" t="str">
        <f>IF(Monitoring_new!DW7="","",Monitoring_new!DW7)</f>
        <v>partial</v>
      </c>
      <c r="DX7" s="76" t="str">
        <f>IF(Monitoring_new!DX7="","",Monitoring_new!DX7)</f>
        <v>Informații neactualizate
https://www.radiocom.md/storage/upload/reports/16/7832d83a166dab3f11c662f5e4131523.pdf
http://app.gov.md/sites/default/files/document/attachments/is_radiocomunicatii_statut.pdf</v>
      </c>
      <c r="DY7" s="70" t="str">
        <f>IF(Monitoring_new!DY7="","",Monitoring_new!DY7)</f>
        <v>partial</v>
      </c>
      <c r="DZ7" s="76" t="str">
        <f>IF(Monitoring_new!DZ7="","",Monitoring_new!DZ7)</f>
        <v>Informații neactualizate
https://apa-balti.md/?cat=67&amp;lang=ro</v>
      </c>
      <c r="EA7" s="70" t="str">
        <f>IF(Monitoring_new!EA7="","",Monitoring_new!EA7)</f>
        <v>da</v>
      </c>
      <c r="EB7" s="76" t="str">
        <f>IF(Monitoring_new!EB7="","",Monitoring_new!EB7)</f>
        <v>http://www.straseni.md/wp-content/uploads/2019/12/STATUTUL-M-Ap-Canal-22.pdf</v>
      </c>
      <c r="EC7" s="70" t="str">
        <f>IF(Monitoring_new!EC7="","",Monitoring_new!EC7)</f>
        <v>nu</v>
      </c>
      <c r="ED7" s="76" t="str">
        <f>IF(Monitoring_new!ED7="","",Monitoring_new!ED7)</f>
        <v>Nu sînt informații (ultima dată verificat la 13.04.2020)</v>
      </c>
      <c r="EE7" s="70" t="str">
        <f>IF(Monitoring_new!EE7="","",Monitoring_new!EE7)</f>
        <v>da</v>
      </c>
      <c r="EF7" s="76" t="str">
        <f>IF(Monitoring_new!EF7="","",Monitoring_new!EF7)</f>
        <v>http://www.apacanalcahul.md/ro/AboutUs/CertificationLicensing/</v>
      </c>
      <c r="EG7" s="70" t="str">
        <f>IF(Monitoring_new!EG7="","",Monitoring_new!EG7)</f>
        <v>partial</v>
      </c>
      <c r="EH7" s="76" t="str">
        <f>IF(Monitoring_new!EH7="","",Monitoring_new!EH7)</f>
        <v>Informații neactualizate
https://acc.md/rapoarte/</v>
      </c>
      <c r="EI7" s="70" t="str">
        <f>IF(Monitoring_new!EI7="","",Monitoring_new!EI7)</f>
        <v>nu</v>
      </c>
      <c r="EJ7" s="76" t="str">
        <f>IF(Monitoring_new!EJ7="","",Monitoring_new!EJ7)</f>
        <v>Nu sînt informații (ultima dată verificat la 13.04.2020)</v>
      </c>
      <c r="EK7" s="70" t="str">
        <f>IF(Monitoring_new!EK7="","",Monitoring_new!EK7)</f>
        <v>nu</v>
      </c>
      <c r="EL7" s="76" t="str">
        <f>IF(Monitoring_new!EL7="","",Monitoring_new!EL7)</f>
        <v>Nu sînt informații (ultima dată verificat la 13.04.2020)</v>
      </c>
      <c r="EM7" s="70" t="str">
        <f>IF(Monitoring_new!EM7="","",Monitoring_new!EM7)</f>
        <v>nu</v>
      </c>
      <c r="EN7" s="76" t="str">
        <f>IF(Monitoring_new!EN7="","",Monitoring_new!EN7)</f>
        <v>Nu sînt informații (ultima dată verificat la 13.04.2020)</v>
      </c>
      <c r="EO7" s="70" t="str">
        <f>IF(Monitoring_new!EO7="","",Monitoring_new!EO7)</f>
        <v>nu</v>
      </c>
      <c r="EP7" s="76" t="str">
        <f>IF(Monitoring_new!EP7="","",Monitoring_new!EP7)</f>
        <v>Nu sînt informații (ultima dată verificat la 13.04.2020)</v>
      </c>
      <c r="EQ7" s="70" t="str">
        <f>IF(Monitoring_new!EQ7="","",Monitoring_new!EQ7)</f>
        <v>nu</v>
      </c>
      <c r="ER7" s="76" t="str">
        <f>IF(Monitoring_new!ER7="","",Monitoring_new!ER7)</f>
        <v>Nu sînt informații (ultima dată verificat la 13.04.2020)</v>
      </c>
      <c r="ES7" s="70" t="str">
        <f>IF(Monitoring_new!ES7="","",Monitoring_new!ES7)</f>
        <v>nu</v>
      </c>
      <c r="ET7" s="76" t="str">
        <f>IF(Monitoring_new!ET7="","",Monitoring_new!ET7)</f>
        <v>Nu sînt informații (ultima dată verificat la 13.04.2020)</v>
      </c>
      <c r="EU7" s="70" t="str">
        <f>IF(Monitoring_new!EU7="","",Monitoring_new!EU7)</f>
        <v>nu</v>
      </c>
      <c r="EV7" s="76" t="str">
        <f>IF(Monitoring_new!EV7="","",Monitoring_new!EV7)</f>
        <v>Nu sînt informații (ultima dată verificat la 13.04.2020)</v>
      </c>
      <c r="EW7" s="70" t="str">
        <f>IF(Monitoring_new!EW7="","",Monitoring_new!EW7)</f>
        <v>nu</v>
      </c>
      <c r="EX7" s="77" t="str">
        <f>IF(Monitoring_new!EX7="","",Monitoring_new!EX7)</f>
        <v>Nu sînt informații (ultima dată verificat la 13.04.2020)</v>
      </c>
      <c r="EY7" s="70" t="str">
        <f>IF(Monitoring_new!EY7="","",Monitoring_new!EY7)</f>
        <v>partial</v>
      </c>
      <c r="EZ7" s="76" t="str">
        <f>IF(Monitoring_new!EZ7="","",Monitoring_new!EZ7)</f>
        <v>Informații neactualizate
http://app.gov.md/sites/default/files/document/attachments/raportul_de_audit_pentru_anul_2018_berd_0.pdf</v>
      </c>
      <c r="FA7" s="173" t="str">
        <f t="shared" si="0"/>
        <v>da</v>
      </c>
      <c r="FB7" s="173">
        <f t="shared" si="1"/>
        <v>10</v>
      </c>
      <c r="FC7" s="173" t="str">
        <f t="shared" si="2"/>
        <v>nu</v>
      </c>
      <c r="FD7" s="173">
        <f t="shared" si="3"/>
        <v>16</v>
      </c>
      <c r="FE7" s="173" t="str">
        <f t="shared" si="4"/>
        <v>partial</v>
      </c>
      <c r="FF7" s="173">
        <f t="shared" si="5"/>
        <v>41</v>
      </c>
      <c r="FG7" s="173" t="str">
        <f t="shared" si="6"/>
        <v>N/A</v>
      </c>
      <c r="FH7" s="173">
        <f t="shared" si="7"/>
        <v>0</v>
      </c>
      <c r="FI7" s="173" t="str">
        <f t="shared" si="10"/>
        <v>___</v>
      </c>
      <c r="FJ7" s="173">
        <f t="shared" si="11"/>
        <v>0</v>
      </c>
      <c r="FK7" s="173">
        <f t="shared" si="12"/>
        <v>67</v>
      </c>
      <c r="FL7" s="173" t="str">
        <f t="shared" si="8"/>
        <v>da</v>
      </c>
      <c r="FM7" s="173" t="str">
        <f t="shared" si="9"/>
        <v>nu</v>
      </c>
      <c r="FN7" s="173">
        <f t="shared" si="13"/>
        <v>10</v>
      </c>
      <c r="FO7" s="173">
        <f t="shared" si="14"/>
        <v>16</v>
      </c>
      <c r="FP7" s="173">
        <f t="shared" si="15"/>
        <v>67</v>
      </c>
      <c r="FQ7" s="177">
        <f t="shared" si="16"/>
        <v>0.14925373134328357</v>
      </c>
      <c r="FR7" s="177">
        <f t="shared" si="17"/>
        <v>0.23880597014925373</v>
      </c>
      <c r="FS7" s="177">
        <f>COUNTIFS($W7:$EY7,$FL7,Points_new!$W$52:$EY$52,FS$1)/((COUNTIF(Points_new!$W$52:$EY$52,FS$1)-COUNTIFS($W7:$EY7,$FG7,Points_new!$W$52:$EY$52,FS$1)))</f>
        <v>0.14925373134328357</v>
      </c>
      <c r="FT7" s="177">
        <f>COUNTIFS($W7:$EY7,$FL7,Points_new!$W$51:$EY$51,FT$1)/((COUNTIF(Points_new!$W$51:$EY$51,FT$1)-COUNTIFS($W7:$EY7,$FG7,Points_new!$W$51:$EY$51,FT$1)))</f>
        <v>0.16666666666666666</v>
      </c>
      <c r="FU7" s="177">
        <f>COUNTIFS($W7:$EY7,$FL7,Points_new!$W$51:$EY$51,FU$1)/((COUNTIF(Points_new!$W$51:$EY$51,FU$1)-COUNTIFS($W7:$EY7,$FG7,Points_new!$W$51:$EY$51,FU$1)))</f>
        <v>0</v>
      </c>
      <c r="FV7" s="177" t="e">
        <f>COUNTIFS($W7:$EY7,$FL7,Points_new!$W$51:$EY$51,FV$1)/((COUNTIF(Points_new!$W$51:$EY$51,FV$1)-COUNTIFS($W7:$EY7,$FG7,Points_new!$W$51:$EY$51,FV$1)))</f>
        <v>#DIV/0!</v>
      </c>
      <c r="FW7" s="177" t="e">
        <f>COUNTIFS($W7:$EY7,$FL7,Points_new!$W$51:$EY$51,FW$1)/((COUNTIF(Points_new!$W$51:$EY$51,FW$1)-COUNTIFS($W7:$EY7,$FG7,Points_new!$W$51:$EY$51,FW$1)))</f>
        <v>#DIV/0!</v>
      </c>
      <c r="FX7" s="177">
        <f>COUNTIFS($W7:$EY7,$FL7,Points_new!$W$57:$EY$57,FX$1)/((COUNTIF(Points_new!$W$57:$EY$57,FX$1)-COUNTIFS($W7:$EY7,$FG7,Points_new!$W$57:$EY$57,FX$1)))</f>
        <v>0</v>
      </c>
      <c r="FY7" s="177">
        <f>COUNTIFS($W7:$EY7,$FL7,Points_new!$W$57:$EY$57,FY$1)/((COUNTIF(Points_new!$W$57:$EY$57,FY$1)-COUNTIFS($W7:$EY7,$FG7,Points_new!$W$57:$EY$57,FY$1)))</f>
        <v>0</v>
      </c>
      <c r="FZ7" s="177">
        <f>COUNTIFS($W7:$EY7,$FL7,Points_new!$W$57:$EY$57,FZ$1)/((COUNTIF(Points_new!$W$57:$EY$57,FZ$1)-COUNTIFS($W7:$EY7,$FG7,Points_new!$W$57:$EY$57,FZ$1)))</f>
        <v>0</v>
      </c>
      <c r="GA7" s="177">
        <f>COUNTIFS($W7:$EY7,$FL7,Points_new!$W$57:$EY$57,GA$1)/((COUNTIF(Points_new!$W$57:$EY$57,GA$1)-COUNTIFS($W7:$EY7,$FG7,Points_new!$W$57:$EY$57,GA$1)))</f>
        <v>0.25</v>
      </c>
      <c r="GB7" s="177" t="e">
        <f>COUNTIFS($W7:$EY7,$FL7,Points_new!$W$57:$EY$57,GB$1)/((COUNTIF(Points_new!$W$57:$EY$57,GB$1)-COUNTIFS($W7:$EY7,$FG7,Points_new!$W$57:$EY$57,GB$1)))</f>
        <v>#DIV/0!</v>
      </c>
      <c r="GC7" s="177" t="e">
        <f>COUNTIFS($W7:$EY7,$FL7,Points_new!$W$57:$EY$57,GC$1)/((COUNTIF(Points_new!$W$57:$EY$57,GC$1)-COUNTIFS($W7:$EY7,$FG7,Points_new!$W$57:$EY$57,GC$1)))</f>
        <v>#DIV/0!</v>
      </c>
      <c r="GD7" s="177">
        <f>COUNTIFS($W7:$EY7,$FL7,Points_new!$W$55:$EY$55,GD$1)/((COUNTIF(Points_new!$W$55:$EY$55,GD$1)-COUNTIFS($W7:$EY7,$FG7,Points_new!$W$55:$EY$55,GD$1)))</f>
        <v>0.14925373134328357</v>
      </c>
      <c r="GE7" s="177" t="e">
        <f>COUNTIFS($W7:$EY7,$FL7,Points_new!$W$55:$EY$55,GE$1)/((COUNTIF(Points_new!$W$55:$EY$55,GE$1)-COUNTIFS($W7:$EY7,$FG7,Points_new!$W$55:$EY$55,GE$1)))</f>
        <v>#DIV/0!</v>
      </c>
      <c r="GF7" s="177" t="e">
        <f>COUNTIFS($W7:$EY7,$FL7,Points_new!$W$55:$EY$55,GF$1)/((COUNTIF(Points_new!$W$55:$EY$55,GF$1)-COUNTIFS($W7:$EY7,$FG7,Points_new!$W$55:$EY$55,GF$1)))</f>
        <v>#DIV/0!</v>
      </c>
    </row>
    <row r="8" spans="1:192" ht="15" customHeight="1" x14ac:dyDescent="0.3">
      <c r="A8" s="29" t="str">
        <f>Monitoring_new!A8</f>
        <v>Q7</v>
      </c>
      <c r="B8" s="159" t="str">
        <f>Monitoring_new!B8</f>
        <v>Sînt disponibile pe pagina web informații privind împrumuturile / creditele obținute de întreprindere în 2019 ?</v>
      </c>
      <c r="C8" s="159" t="str">
        <f>Monitoring_new!C8</f>
        <v>Is there any information on loans/credits contracted by the enterprise in 2019 available on the Web page?</v>
      </c>
      <c r="D8" s="4" t="str">
        <f>Monitoring_new!D8</f>
        <v>Economic Indicators</v>
      </c>
      <c r="E8" s="22" t="str">
        <f>Monitoring_new!E8</f>
        <v>iec7</v>
      </c>
      <c r="F8" s="22" t="str">
        <f>Monitoring_new!F8</f>
        <v>iec7k</v>
      </c>
      <c r="G8" s="5">
        <f>Monitoring_new!G8</f>
        <v>2</v>
      </c>
      <c r="H8" s="22" t="str">
        <f>Monitoring_new!H8</f>
        <v>da</v>
      </c>
      <c r="I8" s="22" t="str">
        <f>Monitoring_new!I8</f>
        <v>yes</v>
      </c>
      <c r="J8" s="22" t="str">
        <f>Monitoring_new!J8</f>
        <v>nu</v>
      </c>
      <c r="K8" s="22" t="str">
        <f>Monitoring_new!K8</f>
        <v>no</v>
      </c>
      <c r="L8" s="22" t="str">
        <f>Monitoring_new!L8</f>
        <v>partial</v>
      </c>
      <c r="M8" s="22" t="str">
        <f>Monitoring_new!M8</f>
        <v>partially</v>
      </c>
      <c r="N8" s="22" t="str">
        <f>Monitoring_new!N8</f>
        <v>N/A</v>
      </c>
      <c r="O8" s="22" t="str">
        <f>Monitoring_new!O8</f>
        <v>N/A</v>
      </c>
      <c r="P8" s="22" t="str">
        <f>Monitoring_new!P8</f>
        <v>___</v>
      </c>
      <c r="Q8" s="22" t="str">
        <f>Monitoring_new!Q8</f>
        <v>___</v>
      </c>
      <c r="R8" s="5">
        <f>Monitoring_new!R8</f>
        <v>2</v>
      </c>
      <c r="S8" s="22">
        <f>Monitoring_new!S8</f>
        <v>0</v>
      </c>
      <c r="T8" s="5">
        <f>Monitoring_new!T8</f>
        <v>1</v>
      </c>
      <c r="U8" s="22" t="str">
        <f>Monitoring_new!U8</f>
        <v>N/A</v>
      </c>
      <c r="V8" s="22" t="str">
        <f>Monitoring_new!V8</f>
        <v>___</v>
      </c>
      <c r="W8" s="70" t="str">
        <f>IF(Monitoring_new!W8="","",Monitoring_new!W8)</f>
        <v>nu</v>
      </c>
      <c r="X8" s="36" t="str">
        <f>IF(Monitoring_new!X8="","",Monitoring_new!X8)</f>
        <v>Pagina web nefuncțională ( 13 aprilie 2020)</v>
      </c>
      <c r="Y8" s="70" t="str">
        <f>IF(Monitoring_new!Y8="","",Monitoring_new!Y8)</f>
        <v>nu</v>
      </c>
      <c r="Z8" s="48" t="str">
        <f>IF(Monitoring_new!Z8="","",Monitoring_new!Z8)</f>
        <v>Nu sînt informații pe web (ultima dată verificat la 13.04.2020)</v>
      </c>
      <c r="AA8" s="70" t="str">
        <f>IF(Monitoring_new!AA8="","",Monitoring_new!AA8)</f>
        <v>partial</v>
      </c>
      <c r="AB8" s="76" t="str">
        <f>IF(Monitoring_new!AB8="","",Monitoring_new!AB8)</f>
        <v>https://www.termoelectrica.md/wp-content/uploads/2016/04/doc01498620190823134712-1.pdf</v>
      </c>
      <c r="AC8" s="70" t="str">
        <f>IF(Monitoring_new!AC8="","",Monitoring_new!AC8)</f>
        <v>nu</v>
      </c>
      <c r="AD8" s="76" t="str">
        <f>IF(Monitoring_new!AD8="","",Monitoring_new!AD8)</f>
        <v>Nu sînt informații pe web (ultima dată verificat la 13.04.2020)</v>
      </c>
      <c r="AE8" s="70" t="str">
        <f>IF(Monitoring_new!AE8="","",Monitoring_new!AE8)</f>
        <v>nu</v>
      </c>
      <c r="AF8" s="77" t="str">
        <f>IF(Monitoring_new!AF8="","",Monitoring_new!AF8)</f>
        <v>Nu sînt informații pe web (ultima dată verificat la 13.04.2020)</v>
      </c>
      <c r="AG8" s="70" t="str">
        <f>IF(Monitoring_new!AG8="","",Monitoring_new!AG8)</f>
        <v>nu</v>
      </c>
      <c r="AH8" s="76" t="str">
        <f>IF(Monitoring_new!AH8="","",Monitoring_new!AH8)</f>
        <v>Nu sînt informații pe web (ultima dată verificat la 13.04.2020)</v>
      </c>
      <c r="AI8" s="70" t="str">
        <f>IF(Monitoring_new!AI8="","",Monitoring_new!AI8)</f>
        <v>nu</v>
      </c>
      <c r="AJ8" s="90" t="str">
        <f>IF(Monitoring_new!AJ8="","",Monitoring_new!AJ8)</f>
        <v>Nu sînt informații (ultima dată verificat la 13.04.2020)</v>
      </c>
      <c r="AK8" s="70" t="str">
        <f>IF(Monitoring_new!AK8="","",Monitoring_new!AK8)</f>
        <v>nu</v>
      </c>
      <c r="AL8" s="91" t="str">
        <f>IF(Monitoring_new!AL8="","",Monitoring_new!AL8)</f>
        <v>Nu sînt informații (ultima dată verificat la 13.04.2020)</v>
      </c>
      <c r="AM8" s="70" t="str">
        <f>IF(Monitoring_new!AM8="","",Monitoring_new!AM8)</f>
        <v>nu</v>
      </c>
      <c r="AN8" s="76" t="str">
        <f>IF(Monitoring_new!AN8="","",Monitoring_new!AN8)</f>
        <v>Nu sînt informații (ultima dată verificat la 13.04.2020)</v>
      </c>
      <c r="AO8" s="70" t="str">
        <f>IF(Monitoring_new!AO8="","",Monitoring_new!AO8)</f>
        <v>nu</v>
      </c>
      <c r="AP8" s="76" t="str">
        <f>IF(Monitoring_new!AP8="","",Monitoring_new!AP8)</f>
        <v>Nu sînt informații (ultima dată verificat la 13.04.2020)</v>
      </c>
      <c r="AQ8" s="70" t="str">
        <f>IF(Monitoring_new!AQ8="","",Monitoring_new!AQ8)</f>
        <v>nu</v>
      </c>
      <c r="AR8" s="90" t="str">
        <f>IF(Monitoring_new!AR8="","",Monitoring_new!AR8)</f>
        <v>Nu sînt informații (ultima dată verificat la 13.04.2020)</v>
      </c>
      <c r="AS8" s="70" t="str">
        <f>IF(Monitoring_new!AS8="","",Monitoring_new!AS8)</f>
        <v>nu</v>
      </c>
      <c r="AT8" s="77" t="str">
        <f>IF(Monitoring_new!AT8="","",Monitoring_new!AT8)</f>
        <v>Nu sînt informații (ultima dată verificat la 13.04.2020)</v>
      </c>
      <c r="AU8" s="70" t="str">
        <f>IF(Monitoring_new!AU8="","",Monitoring_new!AU8)</f>
        <v>nu</v>
      </c>
      <c r="AV8" s="76" t="str">
        <f>IF(Monitoring_new!AV8="","",Monitoring_new!AV8)</f>
        <v>Nu sînt informații (ultima dată verificat la 13.04.2020)</v>
      </c>
      <c r="AW8" s="70" t="str">
        <f>IF(Monitoring_new!AW8="","",Monitoring_new!AW8)</f>
        <v>nu</v>
      </c>
      <c r="AX8" s="91" t="str">
        <f>IF(Monitoring_new!AX8="","",Monitoring_new!AX8)</f>
        <v>Nu sînt informații (ultima dată verificat la 13.04.2020)</v>
      </c>
      <c r="AY8" s="70" t="str">
        <f>IF(Monitoring_new!AY8="","",Monitoring_new!AY8)</f>
        <v>nu</v>
      </c>
      <c r="AZ8" s="76" t="str">
        <f>IF(Monitoring_new!AZ8="","",Monitoring_new!AZ8)</f>
        <v>Nu sînt informații (ultima dată verificat la 13.04.2020)</v>
      </c>
      <c r="BA8" s="70" t="str">
        <f>IF(Monitoring_new!BA8="","",Monitoring_new!BA8)</f>
        <v>nu</v>
      </c>
      <c r="BB8" s="76" t="str">
        <f>IF(Monitoring_new!BB8="","",Monitoring_new!BB8)</f>
        <v>Nu sînt informații (ultima dată verificat la 13.04.2020)</v>
      </c>
      <c r="BC8" s="70" t="str">
        <f>IF(Monitoring_new!BC8="","",Monitoring_new!BC8)</f>
        <v>nu</v>
      </c>
      <c r="BD8" s="76" t="str">
        <f>IF(Monitoring_new!BD8="","",Monitoring_new!BD8)</f>
        <v>Nu sînt informații (ultima dată verificat la 13.04.2020)</v>
      </c>
      <c r="BE8" s="70" t="str">
        <f>IF(Monitoring_new!BE8="","",Monitoring_new!BE8)</f>
        <v>nu</v>
      </c>
      <c r="BF8" s="77" t="str">
        <f>IF(Monitoring_new!BF8="","",Monitoring_new!BF8)</f>
        <v>Nu sînt informații (ultima dată verificat la 13.04.2020)</v>
      </c>
      <c r="BG8" s="70" t="str">
        <f>IF(Monitoring_new!BG8="","",Monitoring_new!BG8)</f>
        <v>nu</v>
      </c>
      <c r="BH8" s="90" t="str">
        <f>IF(Monitoring_new!BH8="","",Monitoring_new!BH8)</f>
        <v>Nu sînt informații (ultima dată verificat la 13.04.2020)</v>
      </c>
      <c r="BI8" s="70" t="str">
        <f>IF(Monitoring_new!BI8="","",Monitoring_new!BI8)</f>
        <v>nu</v>
      </c>
      <c r="BJ8" s="76" t="str">
        <f>IF(Monitoring_new!BJ8="","",Monitoring_new!BJ8)</f>
        <v>Nu sînt informații (ultima dată verificat la 13.04.2020)</v>
      </c>
      <c r="BK8" s="70" t="str">
        <f>IF(Monitoring_new!BK8="","",Monitoring_new!BK8)</f>
        <v>nu</v>
      </c>
      <c r="BL8" s="76" t="str">
        <f>IF(Monitoring_new!BL8="","",Monitoring_new!BL8)</f>
        <v>Nu sînt informații (ultima dată verificat la 13.04.2020)</v>
      </c>
      <c r="BM8" s="70" t="str">
        <f>IF(Monitoring_new!BM8="","",Monitoring_new!BM8)</f>
        <v>nu</v>
      </c>
      <c r="BN8" s="76" t="str">
        <f>IF(Monitoring_new!BN8="","",Monitoring_new!BN8)</f>
        <v>Nu sînt informații (ultima dată verificat la 13.04.2020)</v>
      </c>
      <c r="BO8" s="70" t="str">
        <f>IF(Monitoring_new!BO8="","",Monitoring_new!BO8)</f>
        <v>nu</v>
      </c>
      <c r="BP8" s="90" t="str">
        <f>IF(Monitoring_new!BP8="","",Monitoring_new!BP8)</f>
        <v>Nu sînt informații (ultima dată verificat la 13.04.2020)</v>
      </c>
      <c r="BQ8" s="70" t="str">
        <f>IF(Monitoring_new!BQ8="","",Monitoring_new!BQ8)</f>
        <v>nu</v>
      </c>
      <c r="BR8" s="76" t="str">
        <f>IF(Monitoring_new!BR8="","",Monitoring_new!BR8)</f>
        <v>Nu sînt informații (ultima dată verificat la 13.04.2020)</v>
      </c>
      <c r="BS8" s="70" t="str">
        <f>IF(Monitoring_new!BS8="","",Monitoring_new!BS8)</f>
        <v>nu</v>
      </c>
      <c r="BT8" s="90" t="str">
        <f>IF(Monitoring_new!BT8="","",Monitoring_new!BT8)</f>
        <v>Nu sînt informații (ultima dată verificat la 13.04.2020)</v>
      </c>
      <c r="BU8" s="70" t="str">
        <f>IF(Monitoring_new!BU8="","",Monitoring_new!BU8)</f>
        <v>nu</v>
      </c>
      <c r="BV8" s="76" t="str">
        <f>IF(Monitoring_new!BV8="","",Monitoring_new!BV8)</f>
        <v>Nu sînt informații (ultima dată verificat la 13.04.2020)</v>
      </c>
      <c r="BW8" s="70" t="str">
        <f>IF(Monitoring_new!BW8="","",Monitoring_new!BW8)</f>
        <v>nu</v>
      </c>
      <c r="BX8" s="76" t="str">
        <f>IF(Monitoring_new!BX8="","",Monitoring_new!BX8)</f>
        <v>Nu sînt informații (ultima dată verificat la 13.04.2020)</v>
      </c>
      <c r="BY8" s="70" t="str">
        <f>IF(Monitoring_new!BY8="","",Monitoring_new!BY8)</f>
        <v>nu</v>
      </c>
      <c r="BZ8" s="91" t="str">
        <f>IF(Monitoring_new!BZ8="","",Monitoring_new!BZ8)</f>
        <v>Nu sînt informații (ultima dată verificat la 13.04.2020)</v>
      </c>
      <c r="CA8" s="70" t="str">
        <f>IF(Monitoring_new!CA8="","",Monitoring_new!CA8)</f>
        <v>nu</v>
      </c>
      <c r="CB8" s="76" t="str">
        <f>IF(Monitoring_new!CB8="","",Monitoring_new!CB8)</f>
        <v>Nu sînt informații (ultima dată verificat la 13.04.2020)</v>
      </c>
      <c r="CC8" s="70" t="str">
        <f>IF(Monitoring_new!CC8="","",Monitoring_new!CC8)</f>
        <v>nu</v>
      </c>
      <c r="CD8" s="90" t="str">
        <f>IF(Monitoring_new!CD8="","",Monitoring_new!CD8)</f>
        <v>Nu sînt informații (ultima dată verificat la 13.04.2020)</v>
      </c>
      <c r="CE8" s="70" t="str">
        <f>IF(Monitoring_new!CE8="","",Monitoring_new!CE8)</f>
        <v>da</v>
      </c>
      <c r="CF8" s="48" t="str">
        <f>IF(Monitoring_new!CF8="","",Monitoring_new!CF8)</f>
        <v>http://manej.md/media/files/files/situatii_financiare_2019_2367974.pdf</v>
      </c>
      <c r="CG8" s="70" t="str">
        <f>IF(Monitoring_new!CG8="","",Monitoring_new!CG8)</f>
        <v>nu</v>
      </c>
      <c r="CH8" s="76" t="str">
        <f>IF(Monitoring_new!CH8="","",Monitoring_new!CH8)</f>
        <v>Nu sînt informații (ultima dată verificat la 13.04.2020)</v>
      </c>
      <c r="CI8" s="70" t="str">
        <f>IF(Monitoring_new!CI8="","",Monitoring_new!CI8)</f>
        <v>nu</v>
      </c>
      <c r="CJ8" s="76" t="str">
        <f>IF(Monitoring_new!CJ8="","",Monitoring_new!CJ8)</f>
        <v>Nu sînt informații (ultima dată verificat la 13.04.2020)</v>
      </c>
      <c r="CK8" s="70" t="str">
        <f>IF(Monitoring_new!CK8="","",Monitoring_new!CK8)</f>
        <v>nu</v>
      </c>
      <c r="CL8" s="77" t="str">
        <f>IF(Monitoring_new!CL8="","",Monitoring_new!CL8)</f>
        <v>Nu sînt informații (ultima dată verificat la 13.04.2020)</v>
      </c>
      <c r="CM8" s="70" t="str">
        <f>IF(Monitoring_new!CM8="","",Monitoring_new!CM8)</f>
        <v>nu</v>
      </c>
      <c r="CN8" s="76" t="str">
        <f>IF(Monitoring_new!CN8="","",Monitoring_new!CN8)</f>
        <v>Nu sînt informații (ultima dată verificat la 13.04.2020)</v>
      </c>
      <c r="CO8" s="70" t="str">
        <f>IF(Monitoring_new!CO8="","",Monitoring_new!CO8)</f>
        <v>nu</v>
      </c>
      <c r="CP8" s="76" t="str">
        <f>IF(Monitoring_new!CP8="","",Monitoring_new!CP8)</f>
        <v>Nu sînt informații (ultima dată verificat la 13.04.2020)</v>
      </c>
      <c r="CQ8" s="70" t="str">
        <f>IF(Monitoring_new!CQ8="","",Monitoring_new!CQ8)</f>
        <v>nu</v>
      </c>
      <c r="CR8" s="76" t="str">
        <f>IF(Monitoring_new!CR8="","",Monitoring_new!CR8)</f>
        <v>Nu sînt informații (ultima dată verificat la 13.04.2020)</v>
      </c>
      <c r="CS8" s="70" t="str">
        <f>IF(Monitoring_new!CS8="","",Monitoring_new!CS8)</f>
        <v>nu</v>
      </c>
      <c r="CT8" s="76" t="str">
        <f>IF(Monitoring_new!CT8="","",Monitoring_new!CT8)</f>
        <v>Nu sînt informații (ultima dată verificat la 13.04.2020)</v>
      </c>
      <c r="CU8" s="70" t="str">
        <f>IF(Monitoring_new!CU8="","",Monitoring_new!CU8)</f>
        <v>nu</v>
      </c>
      <c r="CV8" s="76" t="str">
        <f>IF(Monitoring_new!CV8="","",Monitoring_new!CV8)</f>
        <v>Nu sînt informații (ultima dată verificat la 13.04.2020)</v>
      </c>
      <c r="CW8" s="70" t="str">
        <f>IF(Monitoring_new!CW8="","",Monitoring_new!CW8)</f>
        <v>nu</v>
      </c>
      <c r="CX8" s="76" t="str">
        <f>IF(Monitoring_new!CX8="","",Monitoring_new!CX8)</f>
        <v>Nu sînt informații (ultima dată verificat la 13.04.2020)</v>
      </c>
      <c r="CY8" s="70" t="str">
        <f>IF(Monitoring_new!CY8="","",Monitoring_new!CY8)</f>
        <v>nu</v>
      </c>
      <c r="CZ8" s="76" t="str">
        <f>IF(Monitoring_new!CZ8="","",Monitoring_new!CZ8)</f>
        <v>Nu sînt informații (ultima dată verificat la 13.04.2020)</v>
      </c>
      <c r="DA8" s="70" t="str">
        <f>IF(Monitoring_new!DA8="","",Monitoring_new!DA8)</f>
        <v>nu</v>
      </c>
      <c r="DB8" s="125" t="str">
        <f>IF(Monitoring_new!DB8="","",Monitoring_new!DB8)</f>
        <v>Nu sînt informații (ultima dată verificat la 13.04.2020)</v>
      </c>
      <c r="DC8" s="70" t="str">
        <f>IF(Monitoring_new!DC8="","",Monitoring_new!DC8)</f>
        <v>nu</v>
      </c>
      <c r="DD8" s="76" t="str">
        <f>IF(Monitoring_new!DD8="","",Monitoring_new!DD8)</f>
        <v>Nu sînt informații (ultima dată verificat la 13.04.2020)</v>
      </c>
      <c r="DE8" s="70" t="str">
        <f>IF(Monitoring_new!DE8="","",Monitoring_new!DE8)</f>
        <v>nu</v>
      </c>
      <c r="DF8" s="76" t="str">
        <f>IF(Monitoring_new!DF8="","",Monitoring_new!DF8)</f>
        <v>Nu sînt informații (ultima dată verificat la 13.04.2020)</v>
      </c>
      <c r="DG8" s="70" t="str">
        <f>IF(Monitoring_new!DG8="","",Monitoring_new!DG8)</f>
        <v>nu</v>
      </c>
      <c r="DH8" s="76" t="str">
        <f>IF(Monitoring_new!DH8="","",Monitoring_new!DH8)</f>
        <v>Nu sînt informații (ultima dată verificat la 13.04.2020)</v>
      </c>
      <c r="DI8" s="70" t="str">
        <f>IF(Monitoring_new!DI8="","",Monitoring_new!DI8)</f>
        <v>nu</v>
      </c>
      <c r="DJ8" s="76" t="str">
        <f>IF(Monitoring_new!DJ8="","",Monitoring_new!DJ8)</f>
        <v>Nu sînt informații (ultima dată verificat la 13.04.2020)</v>
      </c>
      <c r="DK8" s="70" t="str">
        <f>IF(Monitoring_new!DK8="","",Monitoring_new!DK8)</f>
        <v>nu</v>
      </c>
      <c r="DL8" s="76" t="str">
        <f>IF(Monitoring_new!DL8="","",Monitoring_new!DL8)</f>
        <v>Nu sînt informații (ultima dată verificat la 13.04.2020)</v>
      </c>
      <c r="DM8" s="70" t="str">
        <f>IF(Monitoring_new!DM8="","",Monitoring_new!DM8)</f>
        <v>nu</v>
      </c>
      <c r="DN8" s="76" t="str">
        <f>IF(Monitoring_new!DN8="","",Monitoring_new!DN8)</f>
        <v>Nu sînt informații (ultima dată verificat la 13.04.2020)</v>
      </c>
      <c r="DO8" s="70" t="str">
        <f>IF(Monitoring_new!DO8="","",Monitoring_new!DO8)</f>
        <v>nu</v>
      </c>
      <c r="DP8" s="76" t="str">
        <f>IF(Monitoring_new!DP8="","",Monitoring_new!DP8)</f>
        <v>Nu sînt informații (ultima dată verificat la 13.04.2020)</v>
      </c>
      <c r="DQ8" s="70" t="str">
        <f>IF(Monitoring_new!DQ8="","",Monitoring_new!DQ8)</f>
        <v>nu</v>
      </c>
      <c r="DR8" s="76" t="str">
        <f>IF(Monitoring_new!DR8="","",Monitoring_new!DR8)</f>
        <v>Nu sînt informații (ultima dată verificat la 13.04.2020)</v>
      </c>
      <c r="DS8" s="70" t="str">
        <f>IF(Monitoring_new!DS8="","",Monitoring_new!DS8)</f>
        <v>nu</v>
      </c>
      <c r="DT8" s="76" t="str">
        <f>IF(Monitoring_new!DT8="","",Monitoring_new!DT8)</f>
        <v>Nu sînt informații (ultima dată verificat la 13.04.2020)</v>
      </c>
      <c r="DU8" s="70" t="str">
        <f>IF(Monitoring_new!DU8="","",Monitoring_new!DU8)</f>
        <v>nu</v>
      </c>
      <c r="DV8" s="76" t="str">
        <f>IF(Monitoring_new!DV8="","",Monitoring_new!DV8)</f>
        <v>Nu sînt informații (ultima dată verificat la 13.04.2020)</v>
      </c>
      <c r="DW8" s="70" t="str">
        <f>IF(Monitoring_new!DW8="","",Monitoring_new!DW8)</f>
        <v>nu</v>
      </c>
      <c r="DX8" s="76" t="str">
        <f>IF(Monitoring_new!DX8="","",Monitoring_new!DX8)</f>
        <v>Nu sînt informații (ultima dată verificat la 13.04.2020)</v>
      </c>
      <c r="DY8" s="70" t="str">
        <f>IF(Monitoring_new!DY8="","",Monitoring_new!DY8)</f>
        <v>nu</v>
      </c>
      <c r="DZ8" s="76" t="str">
        <f>IF(Monitoring_new!DZ8="","",Monitoring_new!DZ8)</f>
        <v>Nu sînt informații (ultima dată verificat la 13.04.2020)</v>
      </c>
      <c r="EA8" s="70" t="str">
        <f>IF(Monitoring_new!EA8="","",Monitoring_new!EA8)</f>
        <v>nu</v>
      </c>
      <c r="EB8" s="76" t="str">
        <f>IF(Monitoring_new!EB8="","",Monitoring_new!EB8)</f>
        <v>Nu sînt informații (ultima dată verificat la 13.04.2020)</v>
      </c>
      <c r="EC8" s="70" t="str">
        <f>IF(Monitoring_new!EC8="","",Monitoring_new!EC8)</f>
        <v>nu</v>
      </c>
      <c r="ED8" s="76" t="str">
        <f>IF(Monitoring_new!ED8="","",Monitoring_new!ED8)</f>
        <v>Nu sînt informații (ultima dată verificat la 13.04.2020)</v>
      </c>
      <c r="EE8" s="70" t="str">
        <f>IF(Monitoring_new!EE8="","",Monitoring_new!EE8)</f>
        <v>nu</v>
      </c>
      <c r="EF8" s="76" t="str">
        <f>IF(Monitoring_new!EF8="","",Monitoring_new!EF8)</f>
        <v>Nu sînt informații (ultima dată verificat la 13.04.2020)</v>
      </c>
      <c r="EG8" s="70" t="str">
        <f>IF(Monitoring_new!EG8="","",Monitoring_new!EG8)</f>
        <v>nu</v>
      </c>
      <c r="EH8" s="76" t="str">
        <f>IF(Monitoring_new!EH8="","",Monitoring_new!EH8)</f>
        <v>Nu sînt informații (ultima dată verificat la 13.04.2020)</v>
      </c>
      <c r="EI8" s="70" t="str">
        <f>IF(Monitoring_new!EI8="","",Monitoring_new!EI8)</f>
        <v>nu</v>
      </c>
      <c r="EJ8" s="76" t="str">
        <f>IF(Monitoring_new!EJ8="","",Monitoring_new!EJ8)</f>
        <v>Nu sînt informații (ultima dată verificat la 13.04.2020)</v>
      </c>
      <c r="EK8" s="70" t="str">
        <f>IF(Monitoring_new!EK8="","",Monitoring_new!EK8)</f>
        <v>nu</v>
      </c>
      <c r="EL8" s="76" t="str">
        <f>IF(Monitoring_new!EL8="","",Monitoring_new!EL8)</f>
        <v>Nu sînt informații (ultima dată verificat la 13.04.2020)</v>
      </c>
      <c r="EM8" s="70" t="str">
        <f>IF(Monitoring_new!EM8="","",Monitoring_new!EM8)</f>
        <v>nu</v>
      </c>
      <c r="EN8" s="76" t="str">
        <f>IF(Monitoring_new!EN8="","",Monitoring_new!EN8)</f>
        <v>Nu sînt informații (ultima dată verificat la 13.04.2020)</v>
      </c>
      <c r="EO8" s="70" t="str">
        <f>IF(Monitoring_new!EO8="","",Monitoring_new!EO8)</f>
        <v>nu</v>
      </c>
      <c r="EP8" s="76" t="str">
        <f>IF(Monitoring_new!EP8="","",Monitoring_new!EP8)</f>
        <v>Nu sînt informații (ultima dată verificat la 13.04.2020)</v>
      </c>
      <c r="EQ8" s="70" t="str">
        <f>IF(Monitoring_new!EQ8="","",Monitoring_new!EQ8)</f>
        <v>nu</v>
      </c>
      <c r="ER8" s="76" t="str">
        <f>IF(Monitoring_new!ER8="","",Monitoring_new!ER8)</f>
        <v>Nu sînt informații (ultima dată verificat la 13.04.2020)</v>
      </c>
      <c r="ES8" s="70" t="str">
        <f>IF(Monitoring_new!ES8="","",Monitoring_new!ES8)</f>
        <v>nu</v>
      </c>
      <c r="ET8" s="76" t="str">
        <f>IF(Monitoring_new!ET8="","",Monitoring_new!ET8)</f>
        <v>Nu sînt informații (ultima dată verificat la 13.04.2020)</v>
      </c>
      <c r="EU8" s="70" t="str">
        <f>IF(Monitoring_new!EU8="","",Monitoring_new!EU8)</f>
        <v>nu</v>
      </c>
      <c r="EV8" s="76" t="str">
        <f>IF(Monitoring_new!EV8="","",Monitoring_new!EV8)</f>
        <v>Nu sînt informații (ultima dată verificat la 13.04.2020)</v>
      </c>
      <c r="EW8" s="70" t="str">
        <f>IF(Monitoring_new!EW8="","",Monitoring_new!EW8)</f>
        <v>nu</v>
      </c>
      <c r="EX8" s="77" t="str">
        <f>IF(Monitoring_new!EX8="","",Monitoring_new!EX8)</f>
        <v>Nu sînt informații (ultima dată verificat la 13.04.2020)</v>
      </c>
      <c r="EY8" s="70" t="str">
        <f>IF(Monitoring_new!EY8="","",Monitoring_new!EY8)</f>
        <v>nu</v>
      </c>
      <c r="EZ8" s="76" t="str">
        <f>IF(Monitoring_new!EZ8="","",Monitoring_new!EZ8)</f>
        <v>Nu sînt informații (ultima dată verificat la 13.04.2020)</v>
      </c>
      <c r="FA8" s="173" t="str">
        <f t="shared" si="0"/>
        <v>da</v>
      </c>
      <c r="FB8" s="173">
        <f t="shared" si="1"/>
        <v>1</v>
      </c>
      <c r="FC8" s="173" t="str">
        <f t="shared" si="2"/>
        <v>nu</v>
      </c>
      <c r="FD8" s="173">
        <f t="shared" si="3"/>
        <v>65</v>
      </c>
      <c r="FE8" s="173" t="str">
        <f t="shared" si="4"/>
        <v>partial</v>
      </c>
      <c r="FF8" s="173">
        <f t="shared" si="5"/>
        <v>1</v>
      </c>
      <c r="FG8" s="173" t="str">
        <f t="shared" si="6"/>
        <v>N/A</v>
      </c>
      <c r="FH8" s="173">
        <f t="shared" si="7"/>
        <v>0</v>
      </c>
      <c r="FI8" s="173" t="str">
        <f t="shared" si="10"/>
        <v>___</v>
      </c>
      <c r="FJ8" s="173">
        <f t="shared" si="11"/>
        <v>0</v>
      </c>
      <c r="FK8" s="173">
        <f t="shared" si="12"/>
        <v>67</v>
      </c>
      <c r="FL8" s="173" t="str">
        <f t="shared" si="8"/>
        <v>da</v>
      </c>
      <c r="FM8" s="173" t="str">
        <f t="shared" si="9"/>
        <v>nu</v>
      </c>
      <c r="FN8" s="173">
        <f t="shared" si="13"/>
        <v>1</v>
      </c>
      <c r="FO8" s="173">
        <f t="shared" si="14"/>
        <v>65</v>
      </c>
      <c r="FP8" s="173">
        <f t="shared" si="15"/>
        <v>67</v>
      </c>
      <c r="FQ8" s="177">
        <f t="shared" si="16"/>
        <v>1.4925373134328358E-2</v>
      </c>
      <c r="FR8" s="177">
        <f t="shared" si="17"/>
        <v>0.97014925373134331</v>
      </c>
      <c r="FS8" s="177">
        <f>COUNTIFS($W8:$EY8,$FL8,Points_new!$W$52:$EY$52,FS$1)/((COUNTIF(Points_new!$W$52:$EY$52,FS$1)-COUNTIFS($W8:$EY8,$FG8,Points_new!$W$52:$EY$52,FS$1)))</f>
        <v>1.4925373134328358E-2</v>
      </c>
      <c r="FT8" s="177">
        <f>COUNTIFS($W8:$EY8,$FL8,Points_new!$W$51:$EY$51,FT$1)/((COUNTIF(Points_new!$W$51:$EY$51,FT$1)-COUNTIFS($W8:$EY8,$FG8,Points_new!$W$51:$EY$51,FT$1)))</f>
        <v>1.6666666666666666E-2</v>
      </c>
      <c r="FU8" s="177">
        <f>COUNTIFS($W8:$EY8,$FL8,Points_new!$W$51:$EY$51,FU$1)/((COUNTIF(Points_new!$W$51:$EY$51,FU$1)-COUNTIFS($W8:$EY8,$FG8,Points_new!$W$51:$EY$51,FU$1)))</f>
        <v>0</v>
      </c>
      <c r="FV8" s="177" t="e">
        <f>COUNTIFS($W8:$EY8,$FL8,Points_new!$W$51:$EY$51,FV$1)/((COUNTIF(Points_new!$W$51:$EY$51,FV$1)-COUNTIFS($W8:$EY8,$FG8,Points_new!$W$51:$EY$51,FV$1)))</f>
        <v>#DIV/0!</v>
      </c>
      <c r="FW8" s="177" t="e">
        <f>COUNTIFS($W8:$EY8,$FL8,Points_new!$W$51:$EY$51,FW$1)/((COUNTIF(Points_new!$W$51:$EY$51,FW$1)-COUNTIFS($W8:$EY8,$FG8,Points_new!$W$51:$EY$51,FW$1)))</f>
        <v>#DIV/0!</v>
      </c>
      <c r="FX8" s="177">
        <f>COUNTIFS($W8:$EY8,$FL8,Points_new!$W$57:$EY$57,FX$1)/((COUNTIF(Points_new!$W$57:$EY$57,FX$1)-COUNTIFS($W8:$EY8,$FG8,Points_new!$W$57:$EY$57,FX$1)))</f>
        <v>0</v>
      </c>
      <c r="FY8" s="177">
        <f>COUNTIFS($W8:$EY8,$FL8,Points_new!$W$57:$EY$57,FY$1)/((COUNTIF(Points_new!$W$57:$EY$57,FY$1)-COUNTIFS($W8:$EY8,$FG8,Points_new!$W$57:$EY$57,FY$1)))</f>
        <v>0</v>
      </c>
      <c r="FZ8" s="177">
        <f>COUNTIFS($W8:$EY8,$FL8,Points_new!$W$57:$EY$57,FZ$1)/((COUNTIF(Points_new!$W$57:$EY$57,FZ$1)-COUNTIFS($W8:$EY8,$FG8,Points_new!$W$57:$EY$57,FZ$1)))</f>
        <v>0</v>
      </c>
      <c r="GA8" s="177">
        <f>COUNTIFS($W8:$EY8,$FL8,Points_new!$W$57:$EY$57,GA$1)/((COUNTIF(Points_new!$W$57:$EY$57,GA$1)-COUNTIFS($W8:$EY8,$FG8,Points_new!$W$57:$EY$57,GA$1)))</f>
        <v>0</v>
      </c>
      <c r="GB8" s="177" t="e">
        <f>COUNTIFS($W8:$EY8,$FL8,Points_new!$W$57:$EY$57,GB$1)/((COUNTIF(Points_new!$W$57:$EY$57,GB$1)-COUNTIFS($W8:$EY8,$FG8,Points_new!$W$57:$EY$57,GB$1)))</f>
        <v>#DIV/0!</v>
      </c>
      <c r="GC8" s="177" t="e">
        <f>COUNTIFS($W8:$EY8,$FL8,Points_new!$W$57:$EY$57,GC$1)/((COUNTIF(Points_new!$W$57:$EY$57,GC$1)-COUNTIFS($W8:$EY8,$FG8,Points_new!$W$57:$EY$57,GC$1)))</f>
        <v>#DIV/0!</v>
      </c>
      <c r="GD8" s="177">
        <f>COUNTIFS($W8:$EY8,$FL8,Points_new!$W$55:$EY$55,GD$1)/((COUNTIF(Points_new!$W$55:$EY$55,GD$1)-COUNTIFS($W8:$EY8,$FG8,Points_new!$W$55:$EY$55,GD$1)))</f>
        <v>1.4925373134328358E-2</v>
      </c>
      <c r="GE8" s="177" t="e">
        <f>COUNTIFS($W8:$EY8,$FL8,Points_new!$W$55:$EY$55,GE$1)/((COUNTIF(Points_new!$W$55:$EY$55,GE$1)-COUNTIFS($W8:$EY8,$FG8,Points_new!$W$55:$EY$55,GE$1)))</f>
        <v>#DIV/0!</v>
      </c>
      <c r="GF8" s="177" t="e">
        <f>COUNTIFS($W8:$EY8,$FL8,Points_new!$W$55:$EY$55,GF$1)/((COUNTIF(Points_new!$W$55:$EY$55,GF$1)-COUNTIFS($W8:$EY8,$FG8,Points_new!$W$55:$EY$55,GF$1)))</f>
        <v>#DIV/0!</v>
      </c>
    </row>
    <row r="9" spans="1:192" ht="15" customHeight="1" x14ac:dyDescent="0.3">
      <c r="A9" s="10" t="str">
        <f>Monitoring_new!A9</f>
        <v>Q8</v>
      </c>
      <c r="B9" s="160" t="str">
        <f>Monitoring_new!B9</f>
        <v>Dispune întreprinderea de pagină web ?</v>
      </c>
      <c r="C9" s="160" t="str">
        <f>Monitoring_new!C9</f>
        <v>Does the enterprise have a Web page?</v>
      </c>
      <c r="D9" s="14" t="str">
        <f>Monitoring_new!D9</f>
        <v>Transparency and access to information</v>
      </c>
      <c r="E9" s="2" t="str">
        <f>Monitoring_new!E9</f>
        <v>tai1</v>
      </c>
      <c r="F9" s="2" t="str">
        <f>Monitoring_new!F9</f>
        <v>tai1k</v>
      </c>
      <c r="G9" s="6">
        <f>Monitoring_new!G9</f>
        <v>3</v>
      </c>
      <c r="H9" s="2" t="str">
        <f>Monitoring_new!H9</f>
        <v>da</v>
      </c>
      <c r="I9" s="2" t="str">
        <f>Monitoring_new!I9</f>
        <v>yes</v>
      </c>
      <c r="J9" s="2" t="str">
        <f>Monitoring_new!J9</f>
        <v>nu</v>
      </c>
      <c r="K9" s="2" t="str">
        <f>Monitoring_new!K9</f>
        <v>no</v>
      </c>
      <c r="L9" s="2" t="str">
        <f>Monitoring_new!L9</f>
        <v>partial</v>
      </c>
      <c r="M9" s="2" t="str">
        <f>Monitoring_new!M9</f>
        <v>partially</v>
      </c>
      <c r="N9" s="2" t="str">
        <f>Monitoring_new!N9</f>
        <v>N/A</v>
      </c>
      <c r="O9" s="2" t="str">
        <f>Monitoring_new!O9</f>
        <v>N/A</v>
      </c>
      <c r="P9" s="2" t="str">
        <f>Monitoring_new!P9</f>
        <v>___</v>
      </c>
      <c r="Q9" s="2" t="str">
        <f>Monitoring_new!Q9</f>
        <v>___</v>
      </c>
      <c r="R9" s="6">
        <f>Monitoring_new!R9</f>
        <v>3</v>
      </c>
      <c r="S9" s="2">
        <f>Monitoring_new!S9</f>
        <v>0</v>
      </c>
      <c r="T9" s="6">
        <f>Monitoring_new!T9</f>
        <v>1.5</v>
      </c>
      <c r="U9" s="2" t="str">
        <f>Monitoring_new!U9</f>
        <v>N/A</v>
      </c>
      <c r="V9" s="2" t="str">
        <f>Monitoring_new!V9</f>
        <v>___</v>
      </c>
      <c r="W9" s="70" t="str">
        <f>IF(Monitoring_new!W9="","",Monitoring_new!W9)</f>
        <v>nu</v>
      </c>
      <c r="X9" s="69" t="str">
        <f>IF(Monitoring_new!X9="","",Monitoring_new!X9)</f>
        <v>Pagina web nefuncțională ( 13 aprilie 2020)</v>
      </c>
      <c r="Y9" s="70" t="str">
        <f>IF(Monitoring_new!Y9="","",Monitoring_new!Y9)</f>
        <v>da</v>
      </c>
      <c r="Z9" s="71" t="str">
        <f>IF(Monitoring_new!Z9="","",Monitoring_new!Z9)</f>
        <v>http://www.franzeluta.info/</v>
      </c>
      <c r="AA9" s="70" t="str">
        <f>IF(Monitoring_new!AA9="","",Monitoring_new!AA9)</f>
        <v>da</v>
      </c>
      <c r="AB9" s="72" t="str">
        <f>IF(Monitoring_new!AB9="","",Monitoring_new!AB9)</f>
        <v>https://www.termoelectrica.md/ro_RO/</v>
      </c>
      <c r="AC9" s="70" t="str">
        <f>IF(Monitoring_new!AC9="","",Monitoring_new!AC9)</f>
        <v>da</v>
      </c>
      <c r="AD9" s="72" t="str">
        <f>IF(Monitoring_new!AD9="","",Monitoring_new!AD9)</f>
        <v>https://moldtelecom.md/</v>
      </c>
      <c r="AE9" s="70" t="str">
        <f>IF(Monitoring_new!AE9="","",Monitoring_new!AE9)</f>
        <v>da</v>
      </c>
      <c r="AF9" s="72" t="str">
        <f>IF(Monitoring_new!AF9="","",Monitoring_new!AF9)</f>
        <v>http://moldsuinhibrid.moldagro.md/about_us</v>
      </c>
      <c r="AG9" s="70" t="str">
        <f>IF(Monitoring_new!AG9="","",Monitoring_new!AG9)</f>
        <v>da</v>
      </c>
      <c r="AH9" s="72" t="str">
        <f>IF(Monitoring_new!AH9="","",Monitoring_new!AH9)</f>
        <v>http://www.mecagro.md/ro/</v>
      </c>
      <c r="AI9" s="70" t="str">
        <f>IF(Monitoring_new!AI9="","",Monitoring_new!AI9)</f>
        <v>nu</v>
      </c>
      <c r="AJ9" s="81" t="str">
        <f>IF(Monitoring_new!AJ9="","",Monitoring_new!AJ9)</f>
        <v>Nu sînt informații (ultima dată verificat la 13.04.2020)</v>
      </c>
      <c r="AK9" s="70" t="str">
        <f>IF(Monitoring_new!AK9="","",Monitoring_new!AK9)</f>
        <v>nu</v>
      </c>
      <c r="AL9" s="92" t="str">
        <f>IF(Monitoring_new!AL9="","",Monitoring_new!AL9)</f>
        <v>Nu sînt informații (ultima dată verificat la 13.04.2020)</v>
      </c>
      <c r="AM9" s="70" t="str">
        <f>IF(Monitoring_new!AM9="","",Monitoring_new!AM9)</f>
        <v>da</v>
      </c>
      <c r="AN9" s="72" t="str">
        <f>IF(Monitoring_new!AN9="","",Monitoring_new!AN9)</f>
        <v>http://www.railway.md/</v>
      </c>
      <c r="AO9" s="70" t="str">
        <f>IF(Monitoring_new!AO9="","",Monitoring_new!AO9)</f>
        <v>da</v>
      </c>
      <c r="AP9" s="85" t="str">
        <f>IF(Monitoring_new!AP9="","",Monitoring_new!AP9)</f>
        <v>https://www.asd.md/</v>
      </c>
      <c r="AQ9" s="70" t="str">
        <f>IF(Monitoring_new!AQ9="","",Monitoring_new!AQ9)</f>
        <v>da</v>
      </c>
      <c r="AR9" s="72" t="str">
        <f>IF(Monitoring_new!AR9="","",Monitoring_new!AR9)</f>
        <v>https://moldatsa.md/</v>
      </c>
      <c r="AS9" s="70" t="str">
        <f>IF(Monitoring_new!AS9="","",Monitoring_new!AS9)</f>
        <v>nu</v>
      </c>
      <c r="AT9" s="72" t="str">
        <f>IF(Monitoring_new!AT9="","",Monitoring_new!AT9)</f>
        <v>Nu sînt informații (ultima dată verificat la 13.04.2020)</v>
      </c>
      <c r="AU9" s="70" t="str">
        <f>IF(Monitoring_new!AU9="","",Monitoring_new!AU9)</f>
        <v>da</v>
      </c>
      <c r="AV9" s="85" t="str">
        <f>IF(Monitoring_new!AV9="","",Monitoring_new!AV9)</f>
        <v>http://www.moldelectrica.md/ro/</v>
      </c>
      <c r="AW9" s="70" t="str">
        <f>IF(Monitoring_new!AW9="","",Monitoring_new!AW9)</f>
        <v>nu</v>
      </c>
      <c r="AX9" s="93" t="str">
        <f>IF(Monitoring_new!AX9="","",Monitoring_new!AX9)</f>
        <v>Nu sînt informații (ultima dată verificat la 13.04.2020)</v>
      </c>
      <c r="AY9" s="70" t="str">
        <f>IF(Monitoring_new!AY9="","",Monitoring_new!AY9)</f>
        <v>nu</v>
      </c>
      <c r="AZ9" s="85" t="str">
        <f>IF(Monitoring_new!AZ9="","",Monitoring_new!AZ9)</f>
        <v>Nu sînt informații (ultima dată verificat la 13.04.2020)</v>
      </c>
      <c r="BA9" s="70" t="str">
        <f>IF(Monitoring_new!BA9="","",Monitoring_new!BA9)</f>
        <v>da</v>
      </c>
      <c r="BB9" s="72" t="str">
        <f>IF(Monitoring_new!BB9="","",Monitoring_new!BB9)</f>
        <v>http://www.serviciipaza.md/ro</v>
      </c>
      <c r="BC9" s="70" t="str">
        <f>IF(Monitoring_new!BC9="","",Monitoring_new!BC9)</f>
        <v>nu</v>
      </c>
      <c r="BD9" s="72" t="str">
        <f>IF(Monitoring_new!BD9="","",Monitoring_new!BD9)</f>
        <v>Nu sînt informații (ultima dată verificat la 13.04.2020)</v>
      </c>
      <c r="BE9" s="70" t="str">
        <f>IF(Monitoring_new!BE9="","",Monitoring_new!BE9)</f>
        <v>nu</v>
      </c>
      <c r="BF9" s="72" t="str">
        <f>IF(Monitoring_new!BF9="","",Monitoring_new!BF9)</f>
        <v>Nu sînt informații (ultima dată verificat la 13.04.2020)</v>
      </c>
      <c r="BG9" s="70" t="str">
        <f>IF(Monitoring_new!BG9="","",Monitoring_new!BG9)</f>
        <v>nu</v>
      </c>
      <c r="BH9" s="72" t="str">
        <f>IF(Monitoring_new!BH9="","",Monitoring_new!BH9)</f>
        <v>Nu sînt informații (ultima dată verificat la 13.04.2020)</v>
      </c>
      <c r="BI9" s="70" t="str">
        <f>IF(Monitoring_new!BI9="","",Monitoring_new!BI9)</f>
        <v>da</v>
      </c>
      <c r="BJ9" s="72" t="str">
        <f>IF(Monitoring_new!BJ9="","",Monitoring_new!BJ9)</f>
        <v>https://www.metalferos.md/</v>
      </c>
      <c r="BK9" s="70" t="str">
        <f>IF(Monitoring_new!BK9="","",Monitoring_new!BK9)</f>
        <v>da</v>
      </c>
      <c r="BL9" s="72" t="str">
        <f>IF(Monitoring_new!BL9="","",Monitoring_new!BL9)</f>
        <v>https://fee-nord.md/</v>
      </c>
      <c r="BM9" s="70" t="str">
        <f>IF(Monitoring_new!BM9="","",Monitoring_new!BM9)</f>
        <v>da</v>
      </c>
      <c r="BN9" s="72" t="str">
        <f>IF(Monitoring_new!BN9="","",Monitoring_new!BN9)</f>
        <v>http://www.posta.md/ro</v>
      </c>
      <c r="BO9" s="70" t="str">
        <f>IF(Monitoring_new!BO9="","",Monitoring_new!BO9)</f>
        <v>da</v>
      </c>
      <c r="BP9" s="81" t="str">
        <f>IF(Monitoring_new!BP9="","",Monitoring_new!BP9)</f>
        <v>https://www.moldovagaz.md</v>
      </c>
      <c r="BQ9" s="70" t="str">
        <f>IF(Monitoring_new!BQ9="","",Monitoring_new!BQ9)</f>
        <v>da</v>
      </c>
      <c r="BR9" s="85" t="str">
        <f>IF(Monitoring_new!BR9="","",Monitoring_new!BR9)</f>
        <v>http://www.energocom.md/</v>
      </c>
      <c r="BS9" s="70" t="str">
        <f>IF(Monitoring_new!BS9="","",Monitoring_new!BS9)</f>
        <v>da</v>
      </c>
      <c r="BT9" s="72" t="str">
        <f>IF(Monitoring_new!BT9="","",Monitoring_new!BT9)</f>
        <v>https://autogara.md/</v>
      </c>
      <c r="BU9" s="70" t="str">
        <f>IF(Monitoring_new!BU9="","",Monitoring_new!BU9)</f>
        <v>da</v>
      </c>
      <c r="BV9" s="85" t="str">
        <f>IF(Monitoring_new!BV9="","",Monitoring_new!BV9)</f>
        <v>https://moldaeroservice.md/ro/</v>
      </c>
      <c r="BW9" s="70" t="str">
        <f>IF(Monitoring_new!BW9="","",Monitoring_new!BW9)</f>
        <v>da</v>
      </c>
      <c r="BX9" s="85" t="str">
        <f>IF(Monitoring_new!BX9="","",Monitoring_new!BX9)</f>
        <v>http://garanord.md/</v>
      </c>
      <c r="BY9" s="70" t="str">
        <f>IF(Monitoring_new!BY9="","",Monitoring_new!BY9)</f>
        <v>da</v>
      </c>
      <c r="BZ9" s="93" t="str">
        <f>IF(Monitoring_new!BZ9="","",Monitoring_new!BZ9)</f>
        <v>http://www.cria.md/ro/</v>
      </c>
      <c r="CA9" s="70" t="str">
        <f>IF(Monitoring_new!CA9="","",Monitoring_new!CA9)</f>
        <v>nu</v>
      </c>
      <c r="CB9" s="72" t="str">
        <f>IF(Monitoring_new!CB9="","",Monitoring_new!CB9)</f>
        <v>Nu sînt informații (ultima dată verificat la 13.04.2020)</v>
      </c>
      <c r="CC9" s="70" t="str">
        <f>IF(Monitoring_new!CC9="","",Monitoring_new!CC9)</f>
        <v>nu</v>
      </c>
      <c r="CD9" s="69" t="str">
        <f>IF(Monitoring_new!CD9="","",Monitoring_new!CD9)</f>
        <v>Nu sînt informații (ultima dată verificat la 13.04.2020)</v>
      </c>
      <c r="CE9" s="70" t="str">
        <f>IF(Monitoring_new!CE9="","",Monitoring_new!CE9)</f>
        <v>da</v>
      </c>
      <c r="CF9" s="117" t="str">
        <f>IF(Monitoring_new!CF9="","",Monitoring_new!CF9)</f>
        <v>http://manej.md/index.php?l=ro</v>
      </c>
      <c r="CG9" s="70" t="str">
        <f>IF(Monitoring_new!CG9="","",Monitoring_new!CG9)</f>
        <v>nu</v>
      </c>
      <c r="CH9" s="85" t="str">
        <f>IF(Monitoring_new!CH9="","",Monitoring_new!CH9)</f>
        <v>Nu sînt informații (ultima dată verificat la 13.04.2020)</v>
      </c>
      <c r="CI9" s="70" t="str">
        <f>IF(Monitoring_new!CI9="","",Monitoring_new!CI9)</f>
        <v>da</v>
      </c>
      <c r="CJ9" s="72" t="str">
        <f>IF(Monitoring_new!CJ9="","",Monitoring_new!CJ9)</f>
        <v>http://www.dpp.md/</v>
      </c>
      <c r="CK9" s="70" t="str">
        <f>IF(Monitoring_new!CK9="","",Monitoring_new!CK9)</f>
        <v>da</v>
      </c>
      <c r="CL9" s="72" t="str">
        <f>IF(Monitoring_new!CL9="","",Monitoring_new!CL9)</f>
        <v>https://palatulrepublicii.md/</v>
      </c>
      <c r="CM9" s="70" t="str">
        <f>IF(Monitoring_new!CM9="","",Monitoring_new!CM9)</f>
        <v>nu</v>
      </c>
      <c r="CN9" s="72" t="str">
        <f>IF(Monitoring_new!CN9="","",Monitoring_new!CN9)</f>
        <v>Nu sînt informații (ultima dată verificat la 13.04.2020)</v>
      </c>
      <c r="CO9" s="70" t="str">
        <f>IF(Monitoring_new!CO9="","",Monitoring_new!CO9)</f>
        <v>da</v>
      </c>
      <c r="CP9" s="72" t="str">
        <f>IF(Monitoring_new!CP9="","",Monitoring_new!CP9)</f>
        <v>http://e-cmac.md/</v>
      </c>
      <c r="CQ9" s="70" t="str">
        <f>IF(Monitoring_new!CQ9="","",Monitoring_new!CQ9)</f>
        <v>da</v>
      </c>
      <c r="CR9" s="72" t="str">
        <f>IF(Monitoring_new!CR9="","",Monitoring_new!CR9)</f>
        <v>http://www.sanfarmprim.md/index.php?l=ro</v>
      </c>
      <c r="CS9" s="70" t="str">
        <f>IF(Monitoring_new!CS9="","",Monitoring_new!CS9)</f>
        <v>da</v>
      </c>
      <c r="CT9" s="72" t="str">
        <f>IF(Monitoring_new!CT9="","",Monitoring_new!CT9)</f>
        <v>http://editurastiinta.md/despre-noi</v>
      </c>
      <c r="CU9" s="70" t="str">
        <f>IF(Monitoring_new!CU9="","",Monitoring_new!CU9)</f>
        <v>da</v>
      </c>
      <c r="CV9" s="72" t="str">
        <f>IF(Monitoring_new!CV9="","",Monitoring_new!CV9)</f>
        <v>http://moldexpo.md/</v>
      </c>
      <c r="CW9" s="70" t="str">
        <f>IF(Monitoring_new!CW9="","",Monitoring_new!CW9)</f>
        <v>da</v>
      </c>
      <c r="CX9" s="72" t="str">
        <f>IF(Monitoring_new!CX9="","",Monitoring_new!CX9)</f>
        <v>https://tracom.md/</v>
      </c>
      <c r="CY9" s="70" t="str">
        <f>IF(Monitoring_new!CY9="","",Monitoring_new!CY9)</f>
        <v>da</v>
      </c>
      <c r="CZ9" s="72" t="str">
        <f>IF(Monitoring_new!CZ9="","",Monitoring_new!CZ9)</f>
        <v>https://www.milestii-mici.md/ro/</v>
      </c>
      <c r="DA9" s="70" t="str">
        <f>IF(Monitoring_new!DA9="","",Monitoring_new!DA9)</f>
        <v>nu</v>
      </c>
      <c r="DB9" s="72" t="str">
        <f>IF(Monitoring_new!DB9="","",Monitoring_new!DB9)</f>
        <v>Nu sînt informații (ultima dată verificat la 13.04.2020)</v>
      </c>
      <c r="DC9" s="70" t="str">
        <f>IF(Monitoring_new!DC9="","",Monitoring_new!DC9)</f>
        <v>nu</v>
      </c>
      <c r="DD9" s="72" t="str">
        <f>IF(Monitoring_new!DD9="","",Monitoring_new!DD9)</f>
        <v>Nu sînt informații (ultima dată verificat la 13.04.2020)</v>
      </c>
      <c r="DE9" s="70" t="str">
        <f>IF(Monitoring_new!DE9="","",Monitoring_new!DE9)</f>
        <v>da</v>
      </c>
      <c r="DF9" s="72" t="str">
        <f>IF(Monitoring_new!DF9="","",Monitoring_new!DF9)</f>
        <v>https://www.ingeocad.md/ro/</v>
      </c>
      <c r="DG9" s="70" t="str">
        <f>IF(Monitoring_new!DG9="","",Monitoring_new!DG9)</f>
        <v>nu</v>
      </c>
      <c r="DH9" s="72" t="str">
        <f>IF(Monitoring_new!DH9="","",Monitoring_new!DH9)</f>
        <v>Nu sînt informații (ultima dată verificat la 13.04.2020)</v>
      </c>
      <c r="DI9" s="70" t="str">
        <f>IF(Monitoring_new!DI9="","",Monitoring_new!DI9)</f>
        <v>da</v>
      </c>
      <c r="DJ9" s="72" t="str">
        <f>IF(Monitoring_new!DJ9="","",Monitoring_new!DJ9)</f>
        <v>http://www.urbanproiect.md/indexrom.html</v>
      </c>
      <c r="DK9" s="70" t="str">
        <f>IF(Monitoring_new!DK9="","",Monitoring_new!DK9)</f>
        <v>nu</v>
      </c>
      <c r="DL9" s="72" t="str">
        <f>IF(Monitoring_new!DL9="","",Monitoring_new!DL9)</f>
        <v>Nu sînt informații (ultima dată verificat la 13.04.2020)</v>
      </c>
      <c r="DM9" s="70" t="str">
        <f>IF(Monitoring_new!DM9="","",Monitoring_new!DM9)</f>
        <v>nu</v>
      </c>
      <c r="DN9" s="72" t="str">
        <f>IF(Monitoring_new!DN9="","",Monitoring_new!DN9)</f>
        <v>Nu sînt informații (ultima dată verificat la 13.04.2020)</v>
      </c>
      <c r="DO9" s="70" t="str">
        <f>IF(Monitoring_new!DO9="","",Monitoring_new!DO9)</f>
        <v>da</v>
      </c>
      <c r="DP9" s="72" t="str">
        <f>IF(Monitoring_new!DP9="","",Monitoring_new!DP9)</f>
        <v>https://mold-didactica.com.md/</v>
      </c>
      <c r="DQ9" s="70" t="str">
        <f>IF(Monitoring_new!DQ9="","",Monitoring_new!DQ9)</f>
        <v>nu</v>
      </c>
      <c r="DR9" s="72" t="str">
        <f>IF(Monitoring_new!DR9="","",Monitoring_new!DR9)</f>
        <v>Nu sînt informații (ultima dată verificat la 13.04.2020)</v>
      </c>
      <c r="DS9" s="70" t="str">
        <f>IF(Monitoring_new!DS9="","",Monitoring_new!DS9)</f>
        <v>nu</v>
      </c>
      <c r="DT9" s="72" t="str">
        <f>IF(Monitoring_new!DT9="","",Monitoring_new!DT9)</f>
        <v>Nu sînt informații (ultima dată verificat la 13.04.2020)</v>
      </c>
      <c r="DU9" s="70" t="str">
        <f>IF(Monitoring_new!DU9="","",Monitoring_new!DU9)</f>
        <v>da</v>
      </c>
      <c r="DV9" s="72" t="str">
        <f>IF(Monitoring_new!DV9="","",Monitoring_new!DV9)</f>
        <v>http://moldova-freezone.md/ro/</v>
      </c>
      <c r="DW9" s="70" t="str">
        <f>IF(Monitoring_new!DW9="","",Monitoring_new!DW9)</f>
        <v>da</v>
      </c>
      <c r="DX9" s="72" t="str">
        <f>IF(Monitoring_new!DX9="","",Monitoring_new!DX9)</f>
        <v>https://www.radiocom.md/</v>
      </c>
      <c r="DY9" s="70" t="str">
        <f>IF(Monitoring_new!DY9="","",Monitoring_new!DY9)</f>
        <v>da</v>
      </c>
      <c r="DZ9" s="72" t="str">
        <f>IF(Monitoring_new!DZ9="","",Monitoring_new!DZ9)</f>
        <v>https://apa-balti.md/?lang=ro</v>
      </c>
      <c r="EA9" s="70" t="str">
        <f>IF(Monitoring_new!EA9="","",Monitoring_new!EA9)</f>
        <v>nu</v>
      </c>
      <c r="EB9" s="72" t="str">
        <f>IF(Monitoring_new!EB9="","",Monitoring_new!EB9)</f>
        <v>Nu sînt informații (ultima dată verificat la 13.04.2020)</v>
      </c>
      <c r="EC9" s="70" t="str">
        <f>IF(Monitoring_new!EC9="","",Monitoring_new!EC9)</f>
        <v>nu</v>
      </c>
      <c r="ED9" s="72" t="str">
        <f>IF(Monitoring_new!ED9="","",Monitoring_new!ED9)</f>
        <v>Nu sînt informații (ultima dată verificat la 13.04.2020)</v>
      </c>
      <c r="EE9" s="70" t="str">
        <f>IF(Monitoring_new!EE9="","",Monitoring_new!EE9)</f>
        <v>da</v>
      </c>
      <c r="EF9" s="72" t="str">
        <f>IF(Monitoring_new!EF9="","",Monitoring_new!EF9)</f>
        <v>http://www.apacanalcahul.md/</v>
      </c>
      <c r="EG9" s="70" t="str">
        <f>IF(Monitoring_new!EG9="","",Monitoring_new!EG9)</f>
        <v>da</v>
      </c>
      <c r="EH9" s="72" t="str">
        <f>IF(Monitoring_new!EH9="","",Monitoring_new!EH9)</f>
        <v>https://acc.md/</v>
      </c>
      <c r="EI9" s="70" t="str">
        <f>IF(Monitoring_new!EI9="","",Monitoring_new!EI9)</f>
        <v>da</v>
      </c>
      <c r="EJ9" s="72" t="str">
        <f>IF(Monitoring_new!EJ9="","",Monitoring_new!EJ9)</f>
        <v>http://exdrupo.md/</v>
      </c>
      <c r="EK9" s="70" t="str">
        <f>IF(Monitoring_new!EK9="","",Monitoring_new!EK9)</f>
        <v>da</v>
      </c>
      <c r="EL9" s="72" t="str">
        <f>IF(Monitoring_new!EL9="","",Monitoring_new!EL9)</f>
        <v>http://www.dcc.md/</v>
      </c>
      <c r="EM9" s="70" t="str">
        <f>IF(Monitoring_new!EM9="","",Monitoring_new!EM9)</f>
        <v>nu</v>
      </c>
      <c r="EN9" s="72" t="str">
        <f>IF(Monitoring_new!EN9="","",Monitoring_new!EN9)</f>
        <v>Nu sînt informații (ultima dată verificat la 13.04.2020)</v>
      </c>
      <c r="EO9" s="70" t="str">
        <f>IF(Monitoring_new!EO9="","",Monitoring_new!EO9)</f>
        <v>nu</v>
      </c>
      <c r="EP9" s="72" t="str">
        <f>IF(Monitoring_new!EP9="","",Monitoring_new!EP9)</f>
        <v>Nu sînt informații (ultima dată verificat la 13.04.2020)</v>
      </c>
      <c r="EQ9" s="70" t="str">
        <f>IF(Monitoring_new!EQ9="","",Monitoring_new!EQ9)</f>
        <v>da</v>
      </c>
      <c r="ER9" s="72" t="str">
        <f>IF(Monitoring_new!ER9="","",Monitoring_new!ER9)</f>
        <v>http://autosalubritate.md/</v>
      </c>
      <c r="ES9" s="70" t="str">
        <f>IF(Monitoring_new!ES9="","",Monitoring_new!ES9)</f>
        <v>nu</v>
      </c>
      <c r="ET9" s="72" t="str">
        <f>IF(Monitoring_new!ET9="","",Monitoring_new!ET9)</f>
        <v>Nu sînt informații (ultima dată verificat la 13.04.2020)</v>
      </c>
      <c r="EU9" s="70" t="str">
        <f>IF(Monitoring_new!EU9="","",Monitoring_new!EU9)</f>
        <v>da</v>
      </c>
      <c r="EV9" s="72" t="str">
        <f>IF(Monitoring_new!EV9="","",Monitoring_new!EV9)</f>
        <v>http://www.liftservice.md/newsMD.html</v>
      </c>
      <c r="EW9" s="70" t="str">
        <f>IF(Monitoring_new!EW9="","",Monitoring_new!EW9)</f>
        <v>da</v>
      </c>
      <c r="EX9" s="72" t="str">
        <f>IF(Monitoring_new!EX9="","",Monitoring_new!EX9)</f>
        <v>https://www.autourban.md/</v>
      </c>
      <c r="EY9" s="70" t="str">
        <f>IF(Monitoring_new!EY9="","",Monitoring_new!EY9)</f>
        <v>da</v>
      </c>
      <c r="EZ9" s="72" t="str">
        <f>IF(Monitoring_new!EZ9="","",Monitoring_new!EZ9)</f>
        <v>https://www.rtec.md/</v>
      </c>
      <c r="FA9" s="173" t="str">
        <f t="shared" si="0"/>
        <v>da</v>
      </c>
      <c r="FB9" s="173">
        <f t="shared" si="1"/>
        <v>42</v>
      </c>
      <c r="FC9" s="173" t="str">
        <f t="shared" si="2"/>
        <v>nu</v>
      </c>
      <c r="FD9" s="173">
        <f t="shared" si="3"/>
        <v>25</v>
      </c>
      <c r="FE9" s="173" t="str">
        <f t="shared" si="4"/>
        <v>partial</v>
      </c>
      <c r="FF9" s="173">
        <f t="shared" si="5"/>
        <v>0</v>
      </c>
      <c r="FG9" s="173" t="str">
        <f t="shared" si="6"/>
        <v>N/A</v>
      </c>
      <c r="FH9" s="173">
        <f t="shared" si="7"/>
        <v>0</v>
      </c>
      <c r="FI9" s="173" t="str">
        <f t="shared" si="10"/>
        <v>___</v>
      </c>
      <c r="FJ9" s="173">
        <f t="shared" si="11"/>
        <v>0</v>
      </c>
      <c r="FK9" s="173">
        <f t="shared" si="12"/>
        <v>67</v>
      </c>
      <c r="FL9" s="173" t="str">
        <f t="shared" si="8"/>
        <v>da</v>
      </c>
      <c r="FM9" s="173" t="str">
        <f t="shared" si="9"/>
        <v>nu</v>
      </c>
      <c r="FN9" s="173">
        <f t="shared" si="13"/>
        <v>42</v>
      </c>
      <c r="FO9" s="173">
        <f t="shared" si="14"/>
        <v>25</v>
      </c>
      <c r="FP9" s="173">
        <f t="shared" si="15"/>
        <v>67</v>
      </c>
      <c r="FQ9" s="177">
        <f t="shared" si="16"/>
        <v>0.62686567164179108</v>
      </c>
      <c r="FR9" s="177">
        <f t="shared" si="17"/>
        <v>0.37313432835820898</v>
      </c>
      <c r="FS9" s="177">
        <f>COUNTIFS($W9:$EY9,$FL9,Points_new!$W$52:$EY$52,FS$1)/((COUNTIF(Points_new!$W$52:$EY$52,FS$1)-COUNTIFS($W9:$EY9,$FG9,Points_new!$W$52:$EY$52,FS$1)))</f>
        <v>0.62686567164179108</v>
      </c>
      <c r="FT9" s="177">
        <f>COUNTIFS($W9:$EY9,$FL9,Points_new!$W$51:$EY$51,FT$1)/((COUNTIF(Points_new!$W$51:$EY$51,FT$1)-COUNTIFS($W9:$EY9,$FG9,Points_new!$W$51:$EY$51,FT$1)))</f>
        <v>0.6333333333333333</v>
      </c>
      <c r="FU9" s="177">
        <f>COUNTIFS($W9:$EY9,$FL9,Points_new!$W$51:$EY$51,FU$1)/((COUNTIF(Points_new!$W$51:$EY$51,FU$1)-COUNTIFS($W9:$EY9,$FG9,Points_new!$W$51:$EY$51,FU$1)))</f>
        <v>0.5714285714285714</v>
      </c>
      <c r="FV9" s="177" t="e">
        <f>COUNTIFS($W9:$EY9,$FL9,Points_new!$W$51:$EY$51,FV$1)/((COUNTIF(Points_new!$W$51:$EY$51,FV$1)-COUNTIFS($W9:$EY9,$FG9,Points_new!$W$51:$EY$51,FV$1)))</f>
        <v>#DIV/0!</v>
      </c>
      <c r="FW9" s="177" t="e">
        <f>COUNTIFS($W9:$EY9,$FL9,Points_new!$W$51:$EY$51,FW$1)/((COUNTIF(Points_new!$W$51:$EY$51,FW$1)-COUNTIFS($W9:$EY9,$FG9,Points_new!$W$51:$EY$51,FW$1)))</f>
        <v>#DIV/0!</v>
      </c>
      <c r="FX9" s="177">
        <f>COUNTIFS($W9:$EY9,$FL9,Points_new!$W$57:$EY$57,FX$1)/((COUNTIF(Points_new!$W$57:$EY$57,FX$1)-COUNTIFS($W9:$EY9,$FG9,Points_new!$W$57:$EY$57,FX$1)))</f>
        <v>0</v>
      </c>
      <c r="FY9" s="177">
        <f>COUNTIFS($W9:$EY9,$FL9,Points_new!$W$57:$EY$57,FY$1)/((COUNTIF(Points_new!$W$57:$EY$57,FY$1)-COUNTIFS($W9:$EY9,$FG9,Points_new!$W$57:$EY$57,FY$1)))</f>
        <v>1</v>
      </c>
      <c r="FZ9" s="177">
        <f>COUNTIFS($W9:$EY9,$FL9,Points_new!$W$57:$EY$57,FZ$1)/((COUNTIF(Points_new!$W$57:$EY$57,FZ$1)-COUNTIFS($W9:$EY9,$FG9,Points_new!$W$57:$EY$57,FZ$1)))</f>
        <v>0.66666666666666663</v>
      </c>
      <c r="GA9" s="177">
        <f>COUNTIFS($W9:$EY9,$FL9,Points_new!$W$57:$EY$57,GA$1)/((COUNTIF(Points_new!$W$57:$EY$57,GA$1)-COUNTIFS($W9:$EY9,$FG9,Points_new!$W$57:$EY$57,GA$1)))</f>
        <v>0.75</v>
      </c>
      <c r="GB9" s="177" t="e">
        <f>COUNTIFS($W9:$EY9,$FL9,Points_new!$W$57:$EY$57,GB$1)/((COUNTIF(Points_new!$W$57:$EY$57,GB$1)-COUNTIFS($W9:$EY9,$FG9,Points_new!$W$57:$EY$57,GB$1)))</f>
        <v>#DIV/0!</v>
      </c>
      <c r="GC9" s="177" t="e">
        <f>COUNTIFS($W9:$EY9,$FL9,Points_new!$W$57:$EY$57,GC$1)/((COUNTIF(Points_new!$W$57:$EY$57,GC$1)-COUNTIFS($W9:$EY9,$FG9,Points_new!$W$57:$EY$57,GC$1)))</f>
        <v>#DIV/0!</v>
      </c>
      <c r="GD9" s="177">
        <f>COUNTIFS($W9:$EY9,$FL9,Points_new!$W$55:$EY$55,GD$1)/((COUNTIF(Points_new!$W$55:$EY$55,GD$1)-COUNTIFS($W9:$EY9,$FG9,Points_new!$W$55:$EY$55,GD$1)))</f>
        <v>0.62686567164179108</v>
      </c>
      <c r="GE9" s="177" t="e">
        <f>COUNTIFS($W9:$EY9,$FL9,Points_new!$W$55:$EY$55,GE$1)/((COUNTIF(Points_new!$W$55:$EY$55,GE$1)-COUNTIFS($W9:$EY9,$FG9,Points_new!$W$55:$EY$55,GE$1)))</f>
        <v>#DIV/0!</v>
      </c>
      <c r="GF9" s="177" t="e">
        <f>COUNTIFS($W9:$EY9,$FL9,Points_new!$W$55:$EY$55,GF$1)/((COUNTIF(Points_new!$W$55:$EY$55,GF$1)-COUNTIFS($W9:$EY9,$FG9,Points_new!$W$55:$EY$55,GF$1)))</f>
        <v>#DIV/0!</v>
      </c>
    </row>
    <row r="10" spans="1:192" ht="15" customHeight="1" x14ac:dyDescent="0.3">
      <c r="A10" s="10" t="str">
        <f>Monitoring_new!A10</f>
        <v>Q9</v>
      </c>
      <c r="B10" s="160" t="str">
        <f>Monitoring_new!B10</f>
        <v>Este publicat Statutul întreprinderii pe web ?</v>
      </c>
      <c r="C10" s="160" t="str">
        <f>Monitoring_new!C10</f>
        <v>Is the enterprise Statute published on the Web page?</v>
      </c>
      <c r="D10" s="14" t="str">
        <f>Monitoring_new!D10</f>
        <v>Transparency and access to information</v>
      </c>
      <c r="E10" s="2" t="str">
        <f>Monitoring_new!E10</f>
        <v>tai2</v>
      </c>
      <c r="F10" s="2" t="str">
        <f>Monitoring_new!F10</f>
        <v>tai2k</v>
      </c>
      <c r="G10" s="6">
        <f>Monitoring_new!G10</f>
        <v>3</v>
      </c>
      <c r="H10" s="2" t="str">
        <f>Monitoring_new!H10</f>
        <v>da</v>
      </c>
      <c r="I10" s="2" t="str">
        <f>Monitoring_new!I10</f>
        <v>yes</v>
      </c>
      <c r="J10" s="2" t="str">
        <f>Monitoring_new!J10</f>
        <v>nu</v>
      </c>
      <c r="K10" s="2" t="str">
        <f>Monitoring_new!K10</f>
        <v>no</v>
      </c>
      <c r="L10" s="2" t="str">
        <f>Monitoring_new!L10</f>
        <v>partial</v>
      </c>
      <c r="M10" s="2" t="str">
        <f>Monitoring_new!M10</f>
        <v>partially</v>
      </c>
      <c r="N10" s="2" t="str">
        <f>Monitoring_new!N10</f>
        <v>N/A</v>
      </c>
      <c r="O10" s="2" t="str">
        <f>Monitoring_new!O10</f>
        <v>N/A</v>
      </c>
      <c r="P10" s="2" t="str">
        <f>Monitoring_new!P10</f>
        <v>___</v>
      </c>
      <c r="Q10" s="2" t="str">
        <f>Monitoring_new!Q10</f>
        <v>___</v>
      </c>
      <c r="R10" s="6">
        <f>Monitoring_new!R10</f>
        <v>3</v>
      </c>
      <c r="S10" s="2">
        <f>Monitoring_new!S10</f>
        <v>0</v>
      </c>
      <c r="T10" s="6">
        <f>Monitoring_new!T10</f>
        <v>1.5</v>
      </c>
      <c r="U10" s="2" t="str">
        <f>Monitoring_new!U10</f>
        <v>N/A</v>
      </c>
      <c r="V10" s="2" t="str">
        <f>Monitoring_new!V10</f>
        <v>___</v>
      </c>
      <c r="W10" s="70" t="str">
        <f>IF(Monitoring_new!W10="","",Monitoring_new!W10)</f>
        <v>nu</v>
      </c>
      <c r="X10" s="37" t="str">
        <f>IF(Monitoring_new!X10="","",Monitoring_new!X10)</f>
        <v>Pagina web nefuncțională ( 13 aprilie 2020)</v>
      </c>
      <c r="Y10" s="70" t="str">
        <f>IF(Monitoring_new!Y10="","",Monitoring_new!Y10)</f>
        <v>nu</v>
      </c>
      <c r="Z10" s="50" t="str">
        <f>IF(Monitoring_new!Z10="","",Monitoring_new!Z10)</f>
        <v>Nu sînt informații pe web (ultima dată verificat la 13.04.2020)</v>
      </c>
      <c r="AA10" s="70" t="str">
        <f>IF(Monitoring_new!AA10="","",Monitoring_new!AA10)</f>
        <v>da</v>
      </c>
      <c r="AB10" s="65" t="str">
        <f>IF(Monitoring_new!AB10="","",Monitoring_new!AB10)</f>
        <v>https://www.termoelectrica.md/wp-content/uploads/2019/06/Statutul-Termoelectrica.pdf</v>
      </c>
      <c r="AC10" s="70" t="str">
        <f>IF(Monitoring_new!AC10="","",Monitoring_new!AC10)</f>
        <v>da</v>
      </c>
      <c r="AD10" s="72" t="str">
        <f>IF(Monitoring_new!AD10="","",Monitoring_new!AD10)</f>
        <v>http://app.gov.md/sites/default/files/document/attachments/statutul_sa_moldtelecom.pdf</v>
      </c>
      <c r="AE10" s="70" t="str">
        <f>IF(Monitoring_new!AE10="","",Monitoring_new!AE10)</f>
        <v>da</v>
      </c>
      <c r="AF10" s="85" t="str">
        <f>IF(Monitoring_new!AF10="","",Monitoring_new!AF10)</f>
        <v>http://app.gov.md/sites/default/files/document/attachments/is_moldsuinhibrid_statut.pdf</v>
      </c>
      <c r="AG10" s="70" t="str">
        <f>IF(Monitoring_new!AG10="","",Monitoring_new!AG10)</f>
        <v>da</v>
      </c>
      <c r="AH10" s="72" t="str">
        <f>IF(Monitoring_new!AH10="","",Monitoring_new!AH10)</f>
        <v>http://app.gov.md/sites/default/files/document/attachments/is_mecagro_statutul.pdf</v>
      </c>
      <c r="AI10" s="70" t="str">
        <f>IF(Monitoring_new!AI10="","",Monitoring_new!AI10)</f>
        <v>da</v>
      </c>
      <c r="AJ10" s="81" t="str">
        <f>IF(Monitoring_new!AJ10="","",Monitoring_new!AJ10)</f>
        <v>http://app.gov.md/sites/default/files/document/attachments/is_indalproiect_statut.pdf</v>
      </c>
      <c r="AK10" s="70" t="str">
        <f>IF(Monitoring_new!AK10="","",Monitoring_new!AK10)</f>
        <v>da</v>
      </c>
      <c r="AL10" s="93" t="str">
        <f>IF(Monitoring_new!AL10="","",Monitoring_new!AL10)</f>
        <v>http://app.gov.md/sites/default/files/document/attachments/is_crara_statut.pdf</v>
      </c>
      <c r="AM10" s="70" t="str">
        <f>IF(Monitoring_new!AM10="","",Monitoring_new!AM10)</f>
        <v>da</v>
      </c>
      <c r="AN10" s="84" t="str">
        <f>IF(Monitoring_new!AN10="","",Monitoring_new!AN10)</f>
        <v>http://www.railway.md/?l=ro&amp;h=BG0l8rJIUvBvKZqveZm6Q1PTFpW1M9II</v>
      </c>
      <c r="AO10" s="70" t="str">
        <f>IF(Monitoring_new!AO10="","",Monitoring_new!AO10)</f>
        <v>da</v>
      </c>
      <c r="AP10" s="84" t="str">
        <f>IF(Monitoring_new!AP10="","",Monitoring_new!AP10)</f>
        <v>http://app.gov.md/sites/default/files/document/attachments/statutul_is_administratia_de_stat_a_drumurilor.pdf</v>
      </c>
      <c r="AQ10" s="70" t="str">
        <f>IF(Monitoring_new!AQ10="","",Monitoring_new!AQ10)</f>
        <v>da</v>
      </c>
      <c r="AR10" s="81" t="str">
        <f>IF(Monitoring_new!AR10="","",Monitoring_new!AR10)</f>
        <v>https://cdn01.moldatsa.md/moldatsaprod/0235cd4d69b91773a7705c9b76c5abf2.pdf</v>
      </c>
      <c r="AS10" s="70" t="str">
        <f>IF(Monitoring_new!AS10="","",Monitoring_new!AS10)</f>
        <v>da</v>
      </c>
      <c r="AT10" s="85" t="str">
        <f>IF(Monitoring_new!AT10="","",Monitoring_new!AT10)</f>
        <v>http://app.gov.md/sites/default/files/document/attachments/statutul_is_sde_criuleni.pdf</v>
      </c>
      <c r="AU10" s="70" t="str">
        <f>IF(Monitoring_new!AU10="","",Monitoring_new!AU10)</f>
        <v>da</v>
      </c>
      <c r="AV10" s="72" t="str">
        <f>IF(Monitoring_new!AV10="","",Monitoring_new!AV10)</f>
        <v>http://www.moldelectrica.md/ro/about/statute</v>
      </c>
      <c r="AW10" s="70" t="str">
        <f>IF(Monitoring_new!AW10="","",Monitoring_new!AW10)</f>
        <v>da</v>
      </c>
      <c r="AX10" s="93" t="str">
        <f>IF(Monitoring_new!AX10="","",Monitoring_new!AX10)</f>
        <v>http://app.gov.md/sites/default/files/document/attachments/statutul_is_centrul_de_elaborari_economice_si_de_productie.pdf</v>
      </c>
      <c r="AY10" s="70" t="str">
        <f>IF(Monitoring_new!AY10="","",Monitoring_new!AY10)</f>
        <v>da</v>
      </c>
      <c r="AZ10" s="72" t="str">
        <f>IF(Monitoring_new!AZ10="","",Monitoring_new!AZ10)</f>
        <v>http://app.gov.md/sites/default/files/document/attachments/statutul_is_vivaflora.pdf</v>
      </c>
      <c r="BA10" s="70" t="str">
        <f>IF(Monitoring_new!BA10="","",Monitoring_new!BA10)</f>
        <v>da</v>
      </c>
      <c r="BB10" s="72" t="str">
        <f>IF(Monitoring_new!BB10="","",Monitoring_new!BB10)</f>
        <v>http://www.serviciipaza.md/sites/default/files/press-release/statutul_intreprinderii_2017_.pdf</v>
      </c>
      <c r="BC10" s="70" t="str">
        <f>IF(Monitoring_new!BC10="","",Monitoring_new!BC10)</f>
        <v>nu</v>
      </c>
      <c r="BD10" s="72" t="str">
        <f>IF(Monitoring_new!BD10="","",Monitoring_new!BD10)</f>
        <v>Nu sînt informații (ultima dată verificat la 13.04.2020)</v>
      </c>
      <c r="BE10" s="70" t="str">
        <f>IF(Monitoring_new!BE10="","",Monitoring_new!BE10)</f>
        <v>da</v>
      </c>
      <c r="BF10" s="85" t="str">
        <f>IF(Monitoring_new!BF10="","",Monitoring_new!BF10)</f>
        <v>http://app.gov.md/sites/default/files/document/attachments/statutul_is_dumbrava_vest.pdf</v>
      </c>
      <c r="BG10" s="70" t="str">
        <f>IF(Monitoring_new!BG10="","",Monitoring_new!BG10)</f>
        <v>nu</v>
      </c>
      <c r="BH10" s="72" t="str">
        <f>IF(Monitoring_new!BH10="","",Monitoring_new!BH10)</f>
        <v>Nu sînt informații (ultima dată verificat la 13.04.2020)</v>
      </c>
      <c r="BI10" s="70" t="str">
        <f>IF(Monitoring_new!BI10="","",Monitoring_new!BI10)</f>
        <v>da</v>
      </c>
      <c r="BJ10" s="85" t="str">
        <f>IF(Monitoring_new!BJ10="","",Monitoring_new!BJ10)</f>
        <v>https://www.metalferos.md/upload/userfiles/files/Statut.pdf</v>
      </c>
      <c r="BK10" s="70" t="str">
        <f>IF(Monitoring_new!BK10="","",Monitoring_new!BK10)</f>
        <v>nu</v>
      </c>
      <c r="BL10" s="85" t="str">
        <f>IF(Monitoring_new!BL10="","",Monitoring_new!BL10)</f>
        <v>Nu sînt informații (ultima dată verificat la 13.04.2020)</v>
      </c>
      <c r="BM10" s="70" t="str">
        <f>IF(Monitoring_new!BM10="","",Monitoring_new!BM10)</f>
        <v>da</v>
      </c>
      <c r="BN10" s="72" t="str">
        <f>IF(Monitoring_new!BN10="","",Monitoring_new!BN10)</f>
        <v>http://posta.md/files/Files/Legislatie/Statutul_IS_Posta_Moldovei.pdf</v>
      </c>
      <c r="BO10" s="70" t="str">
        <f>IF(Monitoring_new!BO10="","",Monitoring_new!BO10)</f>
        <v>nu</v>
      </c>
      <c r="BP10" s="72" t="str">
        <f>IF(Monitoring_new!BP10="","",Monitoring_new!BP10)</f>
        <v>Nu sînt informații (ultima dată verificat la 13.04.2020)</v>
      </c>
      <c r="BQ10" s="70" t="str">
        <f>IF(Monitoring_new!BQ10="","",Monitoring_new!BQ10)</f>
        <v>da</v>
      </c>
      <c r="BR10" s="85" t="str">
        <f>IF(Monitoring_new!BR10="","",Monitoring_new!BR10)</f>
        <v>http://www.energocom.md/about-us/transparenta/159-statutul</v>
      </c>
      <c r="BS10" s="70" t="str">
        <f>IF(Monitoring_new!BS10="","",Monitoring_new!BS10)</f>
        <v>da</v>
      </c>
      <c r="BT10" s="72" t="str">
        <f>IF(Monitoring_new!BT10="","",Monitoring_new!BT10)</f>
        <v>http://app.gov.md/sites/default/files/document/attachments/statutul_is_garile_si_statiile_auto.pdf</v>
      </c>
      <c r="BU10" s="70" t="str">
        <f>IF(Monitoring_new!BU10="","",Monitoring_new!BU10)</f>
        <v>da</v>
      </c>
      <c r="BV10" s="85" t="str">
        <f>IF(Monitoring_new!BV10="","",Monitoring_new!BV10)</f>
        <v>https://moldaeroservice.md/wp-content/uploads/2019/04/Statutul.pdf</v>
      </c>
      <c r="BW10" s="70" t="str">
        <f>IF(Monitoring_new!BW10="","",Monitoring_new!BW10)</f>
        <v>nu</v>
      </c>
      <c r="BX10" s="72" t="str">
        <f>IF(Monitoring_new!BX10="","",Monitoring_new!BX10)</f>
        <v>Nu sînt informații (ultima dată verificat la 13.04.2020)</v>
      </c>
      <c r="BY10" s="70" t="str">
        <f>IF(Monitoring_new!BY10="","",Monitoring_new!BY10)</f>
        <v>nu</v>
      </c>
      <c r="BZ10" s="92" t="str">
        <f>IF(Monitoring_new!BZ10="","",Monitoring_new!BZ10)</f>
        <v>Nu sînt informații (ultima dată verificat la 13.04.2020)</v>
      </c>
      <c r="CA10" s="70" t="str">
        <f>IF(Monitoring_new!CA10="","",Monitoring_new!CA10)</f>
        <v>nu</v>
      </c>
      <c r="CB10" s="72" t="str">
        <f>IF(Monitoring_new!CB10="","",Monitoring_new!CB10)</f>
        <v>Nu sînt informații (ultima dată verificat la 13.04.2020)</v>
      </c>
      <c r="CC10" s="70" t="str">
        <f>IF(Monitoring_new!CC10="","",Monitoring_new!CC10)</f>
        <v>da</v>
      </c>
      <c r="CD10" s="69" t="str">
        <f>IF(Monitoring_new!CD10="","",Monitoring_new!CD10)</f>
        <v>http://app.gov.md/sites/default/files/document/attachments/is_directia_servicii_pentru_corpul_diplomatic_statut.pdf</v>
      </c>
      <c r="CE10" s="70" t="str">
        <f>IF(Monitoring_new!CE10="","",Monitoring_new!CE10)</f>
        <v>da</v>
      </c>
      <c r="CF10" s="117" t="str">
        <f>IF(Monitoring_new!CF10="","",Monitoring_new!CF10)</f>
        <v>http://manej.md/index.php?pag=news&amp;id=1238&amp;rid=34&amp;l=ro</v>
      </c>
      <c r="CG10" s="70" t="str">
        <f>IF(Monitoring_new!CG10="","",Monitoring_new!CG10)</f>
        <v>da</v>
      </c>
      <c r="CH10" s="72" t="str">
        <f>IF(Monitoring_new!CH10="","",Monitoring_new!CH10)</f>
        <v>http://app.gov.md/sites/default/files/document/attachments/statut_is_combinatul_poligrafic.pdf</v>
      </c>
      <c r="CI10" s="70" t="str">
        <f>IF(Monitoring_new!CI10="","",Monitoring_new!CI10)</f>
        <v>da</v>
      </c>
      <c r="CJ10" s="72" t="str">
        <f>IF(Monitoring_new!CJ10="","",Monitoring_new!CJ10)</f>
        <v>http://www.dpp.md/upfiles/Statutul%20Intreprinderii%20de%20Stat%20Detasamentul%20de%20Paza%20Paramilitara.PDF</v>
      </c>
      <c r="CK10" s="70" t="str">
        <f>IF(Monitoring_new!CK10="","",Monitoring_new!CK10)</f>
        <v>nu</v>
      </c>
      <c r="CL10" s="72" t="str">
        <f>IF(Monitoring_new!CL10="","",Monitoring_new!CL10)</f>
        <v>Nu sînt informații (ultima dată verificat la 13.04.2020)</v>
      </c>
      <c r="CM10" s="70" t="str">
        <f>IF(Monitoring_new!CM10="","",Monitoring_new!CM10)</f>
        <v>da</v>
      </c>
      <c r="CN10" s="72" t="str">
        <f>IF(Monitoring_new!CN10="","",Monitoring_new!CN10)</f>
        <v>http://app.gov.md/sites/default/files/document/attachments/statutul_is_tipografia_academiei_de_stiinte.pdf</v>
      </c>
      <c r="CO10" s="70" t="str">
        <f>IF(Monitoring_new!CO10="","",Monitoring_new!CO10)</f>
        <v>da</v>
      </c>
      <c r="CP10" s="72" t="str">
        <f>IF(Monitoring_new!CP10="","",Monitoring_new!CP10)</f>
        <v>http://e-cmac.md/wp-content/uploads/2019/06/Statutul-IS-CMAC-2.pdf</v>
      </c>
      <c r="CQ10" s="70" t="str">
        <f>IF(Monitoring_new!CQ10="","",Monitoring_new!CQ10)</f>
        <v>nu</v>
      </c>
      <c r="CR10" s="72" t="str">
        <f>IF(Monitoring_new!CR10="","",Monitoring_new!CR10)</f>
        <v>Nu sînt informații (ultima dată verificat la 13.04.2020)</v>
      </c>
      <c r="CS10" s="70" t="str">
        <f>IF(Monitoring_new!CS10="","",Monitoring_new!CS10)</f>
        <v>da</v>
      </c>
      <c r="CT10" s="72" t="str">
        <f>IF(Monitoring_new!CT10="","",Monitoring_new!CT10)</f>
        <v>http://editurastiinta.md/statutul-intreprinderii-de-stat-editorial-poligrafice-stiinta-i-s-e-p-stiinta-1</v>
      </c>
      <c r="CU10" s="70" t="str">
        <f>IF(Monitoring_new!CU10="","",Monitoring_new!CU10)</f>
        <v>nu</v>
      </c>
      <c r="CV10" s="72" t="str">
        <f>IF(Monitoring_new!CV10="","",Monitoring_new!CV10)</f>
        <v>Nu sînt informații (ultima dată verificat la 13.04.2020)</v>
      </c>
      <c r="CW10" s="70" t="str">
        <f>IF(Monitoring_new!CW10="","",Monitoring_new!CW10)</f>
        <v>da</v>
      </c>
      <c r="CX10" s="72" t="str">
        <f>IF(Monitoring_new!CX10="","",Monitoring_new!CX10)</f>
        <v>http://app.gov.md/sites/default/files/document/attachments/statutul_sa_tracom.pdf</v>
      </c>
      <c r="CY10" s="70" t="str">
        <f>IF(Monitoring_new!CY10="","",Monitoring_new!CY10)</f>
        <v>da</v>
      </c>
      <c r="CZ10" s="72" t="str">
        <f>IF(Monitoring_new!CZ10="","",Monitoring_new!CZ10)</f>
        <v>http://app.gov.md/sites/default/files/document/attachments/statutul_is_combinatul_de_vinuri_milestii_mici.pdf</v>
      </c>
      <c r="DA10" s="70" t="str">
        <f>IF(Monitoring_new!DA10="","",Monitoring_new!DA10)</f>
        <v>da</v>
      </c>
      <c r="DB10" s="72" t="str">
        <f>IF(Monitoring_new!DB10="","",Monitoring_new!DB10)</f>
        <v>http://app.gov.md/sites/default/files/document/attachments/is_sga_nistru_centru.pdf</v>
      </c>
      <c r="DC10" s="70" t="str">
        <f>IF(Monitoring_new!DC10="","",Monitoring_new!DC10)</f>
        <v>da</v>
      </c>
      <c r="DD10" s="72" t="str">
        <f>IF(Monitoring_new!DD10="","",Monitoring_new!DD10)</f>
        <v>http://app.gov.md/sites/default/files/document/attachments/is_portul_fluvial_ungheni_statut.pdf</v>
      </c>
      <c r="DE10" s="70" t="str">
        <f>IF(Monitoring_new!DE10="","",Monitoring_new!DE10)</f>
        <v>da</v>
      </c>
      <c r="DF10" s="72" t="str">
        <f>IF(Monitoring_new!DF10="","",Monitoring_new!DF10)</f>
        <v>https://www.ingeocad.md/images/zagruzki/Statut.PDF</v>
      </c>
      <c r="DG10" s="70" t="str">
        <f>IF(Monitoring_new!DG10="","",Monitoring_new!DG10)</f>
        <v>nu</v>
      </c>
      <c r="DH10" s="72" t="str">
        <f>IF(Monitoring_new!DH10="","",Monitoring_new!DH10)</f>
        <v>Nu sînt informații (ultima dată verificat la 13.04.2020)</v>
      </c>
      <c r="DI10" s="70" t="str">
        <f>IF(Monitoring_new!DI10="","",Monitoring_new!DI10)</f>
        <v>da</v>
      </c>
      <c r="DJ10" s="72" t="str">
        <f>IF(Monitoring_new!DJ10="","",Monitoring_new!DJ10)</f>
        <v>http://app.gov.md/sites/default/files/document/attachments/is_urbanproiect_statut.pdf</v>
      </c>
      <c r="DK10" s="70" t="str">
        <f>IF(Monitoring_new!DK10="","",Monitoring_new!DK10)</f>
        <v>da</v>
      </c>
      <c r="DL10" s="72" t="str">
        <f>IF(Monitoring_new!DL10="","",Monitoring_new!DL10)</f>
        <v>http://app.gov.md/sites/default/files/document/attachments/is_ruralproiect_statut.pdf</v>
      </c>
      <c r="DM10" s="70" t="str">
        <f>IF(Monitoring_new!DM10="","",Monitoring_new!DM10)</f>
        <v>nu</v>
      </c>
      <c r="DN10" s="72" t="str">
        <f>IF(Monitoring_new!DN10="","",Monitoring_new!DN10)</f>
        <v>Nu sînt informații (ultima dată verificat la 13.04.2020)</v>
      </c>
      <c r="DO10" s="70" t="str">
        <f>IF(Monitoring_new!DO10="","",Monitoring_new!DO10)</f>
        <v>nu</v>
      </c>
      <c r="DP10" s="72" t="str">
        <f>IF(Monitoring_new!DP10="","",Monitoring_new!DP10)</f>
        <v>Nu sînt informații (ultima dată verificat la 13.04.2020)</v>
      </c>
      <c r="DQ10" s="70" t="str">
        <f>IF(Monitoring_new!DQ10="","",Monitoring_new!DQ10)</f>
        <v>da</v>
      </c>
      <c r="DR10" s="72" t="str">
        <f>IF(Monitoring_new!DR10="","",Monitoring_new!DR10)</f>
        <v>http://app.gov.md/sites/default/files/document/attachments/is_directia_pentu_exploatarea_imobilului_statutul.pdf</v>
      </c>
      <c r="DS10" s="70" t="str">
        <f>IF(Monitoring_new!DS10="","",Monitoring_new!DS10)</f>
        <v>partial</v>
      </c>
      <c r="DT10" s="72" t="str">
        <f>IF(Monitoring_new!DT10="","",Monitoring_new!DT10)</f>
        <v>Informații neactualizate
http://app.gov.md/sites/default/files/document/attachments/is_cartus_statut.pdf</v>
      </c>
      <c r="DU10" s="70" t="str">
        <f>IF(Monitoring_new!DU10="","",Monitoring_new!DU10)</f>
        <v>nu</v>
      </c>
      <c r="DV10" s="72" t="str">
        <f>IF(Monitoring_new!DV10="","",Monitoring_new!DV10)</f>
        <v>Nu sînt informații (ultima dată verificat la 13.04.2020)</v>
      </c>
      <c r="DW10" s="70" t="str">
        <f>IF(Monitoring_new!DW10="","",Monitoring_new!DW10)</f>
        <v>da</v>
      </c>
      <c r="DX10" s="72" t="str">
        <f>IF(Monitoring_new!DX10="","",Monitoring_new!DX10)</f>
        <v>http://app.gov.md/sites/default/files/document/attachments/is_radiocomunicatii_statut.pdf</v>
      </c>
      <c r="DY10" s="70" t="str">
        <f>IF(Monitoring_new!DY10="","",Monitoring_new!DY10)</f>
        <v>da</v>
      </c>
      <c r="DZ10" s="72" t="str">
        <f>IF(Monitoring_new!DZ10="","",Monitoring_new!DZ10)</f>
        <v>http://balti.md/wp-content/uploads/2017/12/2.-Statutul-ntreprinderii.pdf</v>
      </c>
      <c r="EA10" s="70" t="str">
        <f>IF(Monitoring_new!EA10="","",Monitoring_new!EA10)</f>
        <v>da</v>
      </c>
      <c r="EB10" s="72" t="str">
        <f>IF(Monitoring_new!EB10="","",Monitoring_new!EB10)</f>
        <v>http://www.straseni.md/wp-content/uploads/2019/12/STATUTUL-M-Ap-Canal-22.pdf</v>
      </c>
      <c r="EC10" s="70" t="str">
        <f>IF(Monitoring_new!EC10="","",Monitoring_new!EC10)</f>
        <v>nu</v>
      </c>
      <c r="ED10" s="72" t="str">
        <f>IF(Monitoring_new!ED10="","",Monitoring_new!ED10)</f>
        <v>Nu sînt informații (ultima dată verificat la 13.04.2020)</v>
      </c>
      <c r="EE10" s="70" t="str">
        <f>IF(Monitoring_new!EE10="","",Monitoring_new!EE10)</f>
        <v>da</v>
      </c>
      <c r="EF10" s="72" t="str">
        <f>IF(Monitoring_new!EF10="","",Monitoring_new!EF10)</f>
        <v>http://www.apacanalcahul.md/storage/2017/07/03/1499064867_18131500.pdf</v>
      </c>
      <c r="EG10" s="70" t="str">
        <f>IF(Monitoring_new!EG10="","",Monitoring_new!EG10)</f>
        <v>nu</v>
      </c>
      <c r="EH10" s="72" t="str">
        <f>IF(Monitoring_new!EH10="","",Monitoring_new!EH10)</f>
        <v>Nu sînt informații (ultima dată verificat la 13.04.2020)</v>
      </c>
      <c r="EI10" s="70" t="str">
        <f>IF(Monitoring_new!EI10="","",Monitoring_new!EI10)</f>
        <v>nu</v>
      </c>
      <c r="EJ10" s="72" t="str">
        <f>IF(Monitoring_new!EJ10="","",Monitoring_new!EJ10)</f>
        <v>Nu sînt informații (ultima dată verificat la 13.04.2020)</v>
      </c>
      <c r="EK10" s="70" t="str">
        <f>IF(Monitoring_new!EK10="","",Monitoring_new!EK10)</f>
        <v>nu</v>
      </c>
      <c r="EL10" s="72" t="str">
        <f>IF(Monitoring_new!EL10="","",Monitoring_new!EL10)</f>
        <v>Nu sînt informații (ultima dată verificat la 13.04.2020)</v>
      </c>
      <c r="EM10" s="70" t="str">
        <f>IF(Monitoring_new!EM10="","",Monitoring_new!EM10)</f>
        <v>nu</v>
      </c>
      <c r="EN10" s="72" t="str">
        <f>IF(Monitoring_new!EN10="","",Monitoring_new!EN10)</f>
        <v>Nu sînt informații (ultima dată verificat la 13.04.2020)</v>
      </c>
      <c r="EO10" s="70" t="str">
        <f>IF(Monitoring_new!EO10="","",Monitoring_new!EO10)</f>
        <v>nu</v>
      </c>
      <c r="EP10" s="72" t="str">
        <f>IF(Monitoring_new!EP10="","",Monitoring_new!EP10)</f>
        <v>Nu sînt informații (ultima dată verificat la 13.04.2020)</v>
      </c>
      <c r="EQ10" s="70" t="str">
        <f>IF(Monitoring_new!EQ10="","",Monitoring_new!EQ10)</f>
        <v>nu</v>
      </c>
      <c r="ER10" s="72" t="str">
        <f>IF(Monitoring_new!ER10="","",Monitoring_new!ER10)</f>
        <v>Nu sînt informații (ultima dată verificat la 13.04.2020)</v>
      </c>
      <c r="ES10" s="70" t="str">
        <f>IF(Monitoring_new!ES10="","",Monitoring_new!ES10)</f>
        <v>nu</v>
      </c>
      <c r="ET10" s="72" t="str">
        <f>IF(Monitoring_new!ET10="","",Monitoring_new!ET10)</f>
        <v>Nu sînt informații (ultima dată verificat la 13.04.2020)</v>
      </c>
      <c r="EU10" s="70" t="str">
        <f>IF(Monitoring_new!EU10="","",Monitoring_new!EU10)</f>
        <v>da</v>
      </c>
      <c r="EV10" s="72" t="str">
        <f>IF(Monitoring_new!EV10="","",Monitoring_new!EV10)</f>
        <v>http://www.liftservice.md/docs/StatutLIFTSERVICE.pdf</v>
      </c>
      <c r="EW10" s="70" t="str">
        <f>IF(Monitoring_new!EW10="","",Monitoring_new!EW10)</f>
        <v>nu</v>
      </c>
      <c r="EX10" s="72" t="str">
        <f>IF(Monitoring_new!EX10="","",Monitoring_new!EX10)</f>
        <v>Nu sînt informații (ultima dată verificat la 13.04.2020)</v>
      </c>
      <c r="EY10" s="70" t="str">
        <f>IF(Monitoring_new!EY10="","",Monitoring_new!EY10)</f>
        <v>nu</v>
      </c>
      <c r="EZ10" s="72" t="str">
        <f>IF(Monitoring_new!EZ10="","",Monitoring_new!EZ10)</f>
        <v>Nu sînt informații (ultima dată verificat la 13.04.2020)</v>
      </c>
      <c r="FA10" s="173" t="str">
        <f t="shared" si="0"/>
        <v>da</v>
      </c>
      <c r="FB10" s="173">
        <f t="shared" si="1"/>
        <v>40</v>
      </c>
      <c r="FC10" s="173" t="str">
        <f t="shared" si="2"/>
        <v>nu</v>
      </c>
      <c r="FD10" s="173">
        <f t="shared" si="3"/>
        <v>26</v>
      </c>
      <c r="FE10" s="173" t="str">
        <f t="shared" si="4"/>
        <v>partial</v>
      </c>
      <c r="FF10" s="173">
        <f t="shared" si="5"/>
        <v>1</v>
      </c>
      <c r="FG10" s="173" t="str">
        <f t="shared" si="6"/>
        <v>N/A</v>
      </c>
      <c r="FH10" s="173">
        <f t="shared" si="7"/>
        <v>0</v>
      </c>
      <c r="FI10" s="173" t="str">
        <f t="shared" si="10"/>
        <v>___</v>
      </c>
      <c r="FJ10" s="173">
        <f t="shared" si="11"/>
        <v>0</v>
      </c>
      <c r="FK10" s="173">
        <f t="shared" si="12"/>
        <v>67</v>
      </c>
      <c r="FL10" s="173" t="str">
        <f t="shared" si="8"/>
        <v>da</v>
      </c>
      <c r="FM10" s="173" t="str">
        <f t="shared" si="9"/>
        <v>nu</v>
      </c>
      <c r="FN10" s="173">
        <f t="shared" si="13"/>
        <v>40</v>
      </c>
      <c r="FO10" s="173">
        <f t="shared" si="14"/>
        <v>26</v>
      </c>
      <c r="FP10" s="173">
        <f t="shared" si="15"/>
        <v>67</v>
      </c>
      <c r="FQ10" s="177">
        <f t="shared" si="16"/>
        <v>0.59701492537313428</v>
      </c>
      <c r="FR10" s="177">
        <f t="shared" si="17"/>
        <v>0.38805970149253732</v>
      </c>
      <c r="FS10" s="177">
        <f>COUNTIFS($W10:$EY10,$FL10,Points_new!$W$52:$EY$52,FS$1)/((COUNTIF(Points_new!$W$52:$EY$52,FS$1)-COUNTIFS($W10:$EY10,$FG10,Points_new!$W$52:$EY$52,FS$1)))</f>
        <v>0.59701492537313428</v>
      </c>
      <c r="FT10" s="177">
        <f>COUNTIFS($W10:$EY10,$FL10,Points_new!$W$51:$EY$51,FT$1)/((COUNTIF(Points_new!$W$51:$EY$51,FT$1)-COUNTIFS($W10:$EY10,$FG10,Points_new!$W$51:$EY$51,FT$1)))</f>
        <v>0.65</v>
      </c>
      <c r="FU10" s="177">
        <f>COUNTIFS($W10:$EY10,$FL10,Points_new!$W$51:$EY$51,FU$1)/((COUNTIF(Points_new!$W$51:$EY$51,FU$1)-COUNTIFS($W10:$EY10,$FG10,Points_new!$W$51:$EY$51,FU$1)))</f>
        <v>0.14285714285714285</v>
      </c>
      <c r="FV10" s="177" t="e">
        <f>COUNTIFS($W10:$EY10,$FL10,Points_new!$W$51:$EY$51,FV$1)/((COUNTIF(Points_new!$W$51:$EY$51,FV$1)-COUNTIFS($W10:$EY10,$FG10,Points_new!$W$51:$EY$51,FV$1)))</f>
        <v>#DIV/0!</v>
      </c>
      <c r="FW10" s="177" t="e">
        <f>COUNTIFS($W10:$EY10,$FL10,Points_new!$W$51:$EY$51,FW$1)/((COUNTIF(Points_new!$W$51:$EY$51,FW$1)-COUNTIFS($W10:$EY10,$FG10,Points_new!$W$51:$EY$51,FW$1)))</f>
        <v>#DIV/0!</v>
      </c>
      <c r="FX10" s="177">
        <f>COUNTIFS($W10:$EY10,$FL10,Points_new!$W$57:$EY$57,FX$1)/((COUNTIF(Points_new!$W$57:$EY$57,FX$1)-COUNTIFS($W10:$EY10,$FG10,Points_new!$W$57:$EY$57,FX$1)))</f>
        <v>0</v>
      </c>
      <c r="FY10" s="177">
        <f>COUNTIFS($W10:$EY10,$FL10,Points_new!$W$57:$EY$57,FY$1)/((COUNTIF(Points_new!$W$57:$EY$57,FY$1)-COUNTIFS($W10:$EY10,$FG10,Points_new!$W$57:$EY$57,FY$1)))</f>
        <v>0</v>
      </c>
      <c r="FZ10" s="177">
        <f>COUNTIFS($W10:$EY10,$FL10,Points_new!$W$57:$EY$57,FZ$1)/((COUNTIF(Points_new!$W$57:$EY$57,FZ$1)-COUNTIFS($W10:$EY10,$FG10,Points_new!$W$57:$EY$57,FZ$1)))</f>
        <v>0.33333333333333331</v>
      </c>
      <c r="GA10" s="177">
        <f>COUNTIFS($W10:$EY10,$FL10,Points_new!$W$57:$EY$57,GA$1)/((COUNTIF(Points_new!$W$57:$EY$57,GA$1)-COUNTIFS($W10:$EY10,$FG10,Points_new!$W$57:$EY$57,GA$1)))</f>
        <v>0</v>
      </c>
      <c r="GB10" s="177" t="e">
        <f>COUNTIFS($W10:$EY10,$FL10,Points_new!$W$57:$EY$57,GB$1)/((COUNTIF(Points_new!$W$57:$EY$57,GB$1)-COUNTIFS($W10:$EY10,$FG10,Points_new!$W$57:$EY$57,GB$1)))</f>
        <v>#DIV/0!</v>
      </c>
      <c r="GC10" s="177" t="e">
        <f>COUNTIFS($W10:$EY10,$FL10,Points_new!$W$57:$EY$57,GC$1)/((COUNTIF(Points_new!$W$57:$EY$57,GC$1)-COUNTIFS($W10:$EY10,$FG10,Points_new!$W$57:$EY$57,GC$1)))</f>
        <v>#DIV/0!</v>
      </c>
      <c r="GD10" s="177">
        <f>COUNTIFS($W10:$EY10,$FL10,Points_new!$W$55:$EY$55,GD$1)/((COUNTIF(Points_new!$W$55:$EY$55,GD$1)-COUNTIFS($W10:$EY10,$FG10,Points_new!$W$55:$EY$55,GD$1)))</f>
        <v>0.59701492537313428</v>
      </c>
      <c r="GE10" s="177" t="e">
        <f>COUNTIFS($W10:$EY10,$FL10,Points_new!$W$55:$EY$55,GE$1)/((COUNTIF(Points_new!$W$55:$EY$55,GE$1)-COUNTIFS($W10:$EY10,$FG10,Points_new!$W$55:$EY$55,GE$1)))</f>
        <v>#DIV/0!</v>
      </c>
      <c r="GF10" s="177" t="e">
        <f>COUNTIFS($W10:$EY10,$FL10,Points_new!$W$55:$EY$55,GF$1)/((COUNTIF(Points_new!$W$55:$EY$55,GF$1)-COUNTIFS($W10:$EY10,$FG10,Points_new!$W$55:$EY$55,GF$1)))</f>
        <v>#DIV/0!</v>
      </c>
    </row>
    <row r="11" spans="1:192" ht="15" customHeight="1" x14ac:dyDescent="0.3">
      <c r="A11" s="10" t="str">
        <f>Monitoring_new!A11</f>
        <v>Q10</v>
      </c>
      <c r="B11" s="160" t="str">
        <f>Monitoring_new!B11</f>
        <v>Sînt disponibile pe web date de contact ale administratorului și persoanelor responsabile, care permite publicului să solicite informații / adresesze cereri întreprinderii ?</v>
      </c>
      <c r="C11" s="160" t="str">
        <f>Monitoring_new!C11</f>
        <v>Is there any contact information of enterprise Administrator/Manager and its responsible people available on the Web page enabling the public to require information/send requests to the enterprise?</v>
      </c>
      <c r="D11" s="14" t="str">
        <f>Monitoring_new!D11</f>
        <v>Transparency and access to information</v>
      </c>
      <c r="E11" s="2" t="str">
        <f>Monitoring_new!E11</f>
        <v>tai3</v>
      </c>
      <c r="F11" s="2" t="str">
        <f>Monitoring_new!F11</f>
        <v>tai3k</v>
      </c>
      <c r="G11" s="6">
        <f>Monitoring_new!G11</f>
        <v>2</v>
      </c>
      <c r="H11" s="2" t="str">
        <f>Monitoring_new!H11</f>
        <v>da</v>
      </c>
      <c r="I11" s="2" t="str">
        <f>Monitoring_new!I11</f>
        <v>yes</v>
      </c>
      <c r="J11" s="2" t="str">
        <f>Monitoring_new!J11</f>
        <v>nu</v>
      </c>
      <c r="K11" s="2" t="str">
        <f>Monitoring_new!K11</f>
        <v>no</v>
      </c>
      <c r="L11" s="2" t="str">
        <f>Monitoring_new!L11</f>
        <v>partial</v>
      </c>
      <c r="M11" s="2" t="str">
        <f>Monitoring_new!M11</f>
        <v>partially</v>
      </c>
      <c r="N11" s="2" t="str">
        <f>Monitoring_new!N11</f>
        <v>N/A</v>
      </c>
      <c r="O11" s="2" t="str">
        <f>Monitoring_new!O11</f>
        <v>N/A</v>
      </c>
      <c r="P11" s="2" t="str">
        <f>Monitoring_new!P11</f>
        <v>___</v>
      </c>
      <c r="Q11" s="2" t="str">
        <f>Monitoring_new!Q11</f>
        <v>___</v>
      </c>
      <c r="R11" s="6">
        <f>Monitoring_new!R11</f>
        <v>2</v>
      </c>
      <c r="S11" s="2">
        <f>Monitoring_new!S11</f>
        <v>0</v>
      </c>
      <c r="T11" s="6">
        <f>Monitoring_new!T11</f>
        <v>1</v>
      </c>
      <c r="U11" s="2" t="str">
        <f>Monitoring_new!U11</f>
        <v>N/A</v>
      </c>
      <c r="V11" s="2" t="str">
        <f>Monitoring_new!V11</f>
        <v>___</v>
      </c>
      <c r="W11" s="70" t="str">
        <f>IF(Monitoring_new!W11="","",Monitoring_new!W11)</f>
        <v>nu</v>
      </c>
      <c r="X11" s="69" t="str">
        <f>IF(Monitoring_new!X11="","",Monitoring_new!X11)</f>
        <v>Pagina web nefuncțională ( 13 aprilie 2020)</v>
      </c>
      <c r="Y11" s="70" t="str">
        <f>IF(Monitoring_new!Y11="","",Monitoring_new!Y11)</f>
        <v>da</v>
      </c>
      <c r="Z11" s="51" t="str">
        <f>IF(Monitoring_new!Z11="","",Monitoring_new!Z11)</f>
        <v>http://www.franzeluta.info/contacte.html</v>
      </c>
      <c r="AA11" s="70" t="str">
        <f>IF(Monitoring_new!AA11="","",Monitoring_new!AA11)</f>
        <v>da</v>
      </c>
      <c r="AB11" s="81" t="str">
        <f>IF(Monitoring_new!AB11="","",Monitoring_new!AB11)</f>
        <v xml:space="preserve">https://www.termoelectrica.md/ro_RO/contacte/
</v>
      </c>
      <c r="AC11" s="70" t="str">
        <f>IF(Monitoring_new!AC11="","",Monitoring_new!AC11)</f>
        <v>da</v>
      </c>
      <c r="AD11" s="72" t="str">
        <f>IF(Monitoring_new!AD11="","",Monitoring_new!AD11)</f>
        <v>https://moldtelecom.md/ro/personal/contacte</v>
      </c>
      <c r="AE11" s="70" t="str">
        <f>IF(Monitoring_new!AE11="","",Monitoring_new!AE11)</f>
        <v>partial</v>
      </c>
      <c r="AF11" s="85" t="str">
        <f>IF(Monitoring_new!AF11="","",Monitoring_new!AF11)</f>
        <v>http://moldsuinhibrid.moldagro.md/contacts</v>
      </c>
      <c r="AG11" s="70" t="str">
        <f>IF(Monitoring_new!AG11="","",Monitoring_new!AG11)</f>
        <v>partial</v>
      </c>
      <c r="AH11" s="72" t="str">
        <f>IF(Monitoring_new!AH11="","",Monitoring_new!AH11)</f>
        <v>http://www.mecagro.md/ro/contacte</v>
      </c>
      <c r="AI11" s="70" t="str">
        <f>IF(Monitoring_new!AI11="","",Monitoring_new!AI11)</f>
        <v>nu</v>
      </c>
      <c r="AJ11" s="72" t="str">
        <f>IF(Monitoring_new!AJ11="","",Monitoring_new!AJ11)</f>
        <v>Nu sînt informații (ultima dată verificat la 13.04.2020)</v>
      </c>
      <c r="AK11" s="70" t="str">
        <f>IF(Monitoring_new!AK11="","",Monitoring_new!AK11)</f>
        <v>nu</v>
      </c>
      <c r="AL11" s="93" t="str">
        <f>IF(Monitoring_new!AL11="","",Monitoring_new!AL11)</f>
        <v>Nu sînt informații (ultima dată verificat la 13.04.2020)</v>
      </c>
      <c r="AM11" s="70" t="str">
        <f>IF(Monitoring_new!AM11="","",Monitoring_new!AM11)</f>
        <v>da</v>
      </c>
      <c r="AN11" s="84" t="str">
        <f>IF(Monitoring_new!AN11="","",Monitoring_new!AN11)</f>
        <v>http://www.railway.md/?l=ro&amp;h=BG0l8rJIUvBGuamrozkTJ4VMdJJLvjkVKXLeU8vphzGRPlxKODicEfDS%D1%83eCKrC0ObAIX8RSP70PMA116kk2tXA==</v>
      </c>
      <c r="AO11" s="70" t="str">
        <f>IF(Monitoring_new!AO11="","",Monitoring_new!AO11)</f>
        <v>da</v>
      </c>
      <c r="AP11" s="84" t="str">
        <f>IF(Monitoring_new!AP11="","",Monitoring_new!AP11)</f>
        <v>https://www.asd.md/page/Contacte-ASD</v>
      </c>
      <c r="AQ11" s="70" t="str">
        <f>IF(Monitoring_new!AQ11="","",Monitoring_new!AQ11)</f>
        <v>da</v>
      </c>
      <c r="AR11" s="72" t="str">
        <f>IF(Monitoring_new!AR11="","",Monitoring_new!AR11)</f>
        <v>https://moldatsa.md/about/management
https://moldatsa.md/contacts</v>
      </c>
      <c r="AS11" s="70" t="str">
        <f>IF(Monitoring_new!AS11="","",Monitoring_new!AS11)</f>
        <v>nu</v>
      </c>
      <c r="AT11" s="72" t="str">
        <f>IF(Monitoring_new!AT11="","",Monitoring_new!AT11)</f>
        <v>Nu sînt informații (ultima dată verificat la 13.04.2020)</v>
      </c>
      <c r="AU11" s="70" t="str">
        <f>IF(Monitoring_new!AU11="","",Monitoring_new!AU11)</f>
        <v>da</v>
      </c>
      <c r="AV11" s="72" t="str">
        <f>IF(Monitoring_new!AV11="","",Monitoring_new!AV11)</f>
        <v>http://www.moldelectrica.md/ro/about/management
http://www.moldelectrica.md/ro/about/contacts</v>
      </c>
      <c r="AW11" s="70" t="str">
        <f>IF(Monitoring_new!AW11="","",Monitoring_new!AW11)</f>
        <v>nu</v>
      </c>
      <c r="AX11" s="92" t="str">
        <f>IF(Monitoring_new!AX11="","",Monitoring_new!AX11)</f>
        <v>Nu sînt informații (ultima dată verificat la 13.04.2020)</v>
      </c>
      <c r="AY11" s="70" t="str">
        <f>IF(Monitoring_new!AY11="","",Monitoring_new!AY11)</f>
        <v>nu</v>
      </c>
      <c r="AZ11" s="72" t="str">
        <f>IF(Monitoring_new!AZ11="","",Monitoring_new!AZ11)</f>
        <v>Nu sînt informații (ultima dată verificat la 13.04.2020)</v>
      </c>
      <c r="BA11" s="70" t="str">
        <f>IF(Monitoring_new!BA11="","",Monitoring_new!BA11)</f>
        <v>partial</v>
      </c>
      <c r="BB11" s="72" t="str">
        <f>IF(Monitoring_new!BB11="","",Monitoring_new!BB11)</f>
        <v>http://serviciipaza.md/ro/content/contacte</v>
      </c>
      <c r="BC11" s="70" t="str">
        <f>IF(Monitoring_new!BC11="","",Monitoring_new!BC11)</f>
        <v>nu</v>
      </c>
      <c r="BD11" s="72" t="str">
        <f>IF(Monitoring_new!BD11="","",Monitoring_new!BD11)</f>
        <v>Nu sînt informații (ultima dată verificat la 13.04.2020)</v>
      </c>
      <c r="BE11" s="70" t="str">
        <f>IF(Monitoring_new!BE11="","",Monitoring_new!BE11)</f>
        <v>nu</v>
      </c>
      <c r="BF11" s="72" t="str">
        <f>IF(Monitoring_new!BF11="","",Monitoring_new!BF11)</f>
        <v>Nu sînt informații (ultima dată verificat la 13.04.2020)</v>
      </c>
      <c r="BG11" s="70" t="str">
        <f>IF(Monitoring_new!BG11="","",Monitoring_new!BG11)</f>
        <v>da</v>
      </c>
      <c r="BH11" s="72" t="str">
        <f>IF(Monitoring_new!BH11="","",Monitoring_new!BH11)</f>
        <v>https://www.asd.md/page/sadrum-contact</v>
      </c>
      <c r="BI11" s="70" t="str">
        <f>IF(Monitoring_new!BI11="","",Monitoring_new!BI11)</f>
        <v>partial</v>
      </c>
      <c r="BJ11" s="72" t="str">
        <f>IF(Monitoring_new!BJ11="","",Monitoring_new!BJ11)</f>
        <v>https://www.metalferos.md/contacte/</v>
      </c>
      <c r="BK11" s="70" t="str">
        <f>IF(Monitoring_new!BK11="","",Monitoring_new!BK11)</f>
        <v>da</v>
      </c>
      <c r="BL11" s="72" t="str">
        <f>IF(Monitoring_new!BL11="","",Monitoring_new!BL11)</f>
        <v>https://fee-nord.md/contacte/</v>
      </c>
      <c r="BM11" s="70" t="str">
        <f>IF(Monitoring_new!BM11="","",Monitoring_new!BM11)</f>
        <v>partial</v>
      </c>
      <c r="BN11" s="72" t="str">
        <f>IF(Monitoring_new!BN11="","",Monitoring_new!BN11)</f>
        <v>http://www.posta.md/ro/contacte</v>
      </c>
      <c r="BO11" s="70" t="str">
        <f>IF(Monitoring_new!BO11="","",Monitoring_new!BO11)</f>
        <v>partial</v>
      </c>
      <c r="BP11" s="72" t="str">
        <f>IF(Monitoring_new!BP11="","",Monitoring_new!BP11)</f>
        <v>https://www.moldovagaz.md/rom/contacte</v>
      </c>
      <c r="BQ11" s="70" t="str">
        <f>IF(Monitoring_new!BQ11="","",Monitoring_new!BQ11)</f>
        <v>partial</v>
      </c>
      <c r="BR11" s="72" t="str">
        <f>IF(Monitoring_new!BR11="","",Monitoring_new!BR11)</f>
        <v>http://www.energocom.md/contacts</v>
      </c>
      <c r="BS11" s="70" t="str">
        <f>IF(Monitoring_new!BS11="","",Monitoring_new!BS11)</f>
        <v>partial</v>
      </c>
      <c r="BT11" s="72" t="str">
        <f>IF(Monitoring_new!BT11="","",Monitoring_new!BT11)</f>
        <v>https://autogara.md/contacte/</v>
      </c>
      <c r="BU11" s="70" t="str">
        <f>IF(Monitoring_new!BU11="","",Monitoring_new!BU11)</f>
        <v>da</v>
      </c>
      <c r="BV11" s="72" t="str">
        <f>IF(Monitoring_new!BV11="","",Monitoring_new!BV11)</f>
        <v>https://moldaeroservice.md/ro/contacts/</v>
      </c>
      <c r="BW11" s="70" t="str">
        <f>IF(Monitoring_new!BW11="","",Monitoring_new!BW11)</f>
        <v>partial</v>
      </c>
      <c r="BX11" s="85" t="str">
        <f>IF(Monitoring_new!BX11="","",Monitoring_new!BX11)</f>
        <v>http://garanord.md/contacte.cfm</v>
      </c>
      <c r="BY11" s="70" t="str">
        <f>IF(Monitoring_new!BY11="","",Monitoring_new!BY11)</f>
        <v>partial</v>
      </c>
      <c r="BZ11" s="93" t="str">
        <f>IF(Monitoring_new!BZ11="","",Monitoring_new!BZ11)</f>
        <v>http://www.cria.md/ro/</v>
      </c>
      <c r="CA11" s="70" t="str">
        <f>IF(Monitoring_new!CA11="","",Monitoring_new!CA11)</f>
        <v>da</v>
      </c>
      <c r="CB11" s="72" t="str">
        <f>IF(Monitoring_new!CB11="","",Monitoring_new!CB11)</f>
        <v>https://www.asd.md/page/sadrum-contact</v>
      </c>
      <c r="CC11" s="70" t="str">
        <f>IF(Monitoring_new!CC11="","",Monitoring_new!CC11)</f>
        <v>nu</v>
      </c>
      <c r="CD11" s="69" t="str">
        <f>IF(Monitoring_new!CD11="","",Monitoring_new!CD11)</f>
        <v>Nu sînt informații (ultima dată verificat la 13.04.2020)</v>
      </c>
      <c r="CE11" s="70" t="str">
        <f>IF(Monitoring_new!CE11="","",Monitoring_new!CE11)</f>
        <v>partial</v>
      </c>
      <c r="CF11" s="51" t="str">
        <f>IF(Monitoring_new!CF11="","",Monitoring_new!CF11)</f>
        <v>http://manej.md/index.php?pag=feedback&amp;id=1205&amp;l=ro</v>
      </c>
      <c r="CG11" s="70" t="str">
        <f>IF(Monitoring_new!CG11="","",Monitoring_new!CG11)</f>
        <v>nu</v>
      </c>
      <c r="CH11" s="72" t="str">
        <f>IF(Monitoring_new!CH11="","",Monitoring_new!CH11)</f>
        <v>Nu sînt informații (ultima dată verificat la 13.04.2020)</v>
      </c>
      <c r="CI11" s="70" t="str">
        <f>IF(Monitoring_new!CI11="","",Monitoring_new!CI11)</f>
        <v>da</v>
      </c>
      <c r="CJ11" s="72" t="str">
        <f>IF(Monitoring_new!CJ11="","",Monitoring_new!CJ11)</f>
        <v>http://www.dpp.md/ro/conducerea.html
http://www.dpp.md/ro/contacte.html</v>
      </c>
      <c r="CK11" s="70" t="str">
        <f>IF(Monitoring_new!CK11="","",Monitoring_new!CK11)</f>
        <v>partial</v>
      </c>
      <c r="CL11" s="72" t="str">
        <f>IF(Monitoring_new!CL11="","",Monitoring_new!CL11)</f>
        <v>https://palatulrepublicii.md/index.php/adresa</v>
      </c>
      <c r="CM11" s="70" t="str">
        <f>IF(Monitoring_new!CM11="","",Monitoring_new!CM11)</f>
        <v>nu</v>
      </c>
      <c r="CN11" s="72" t="str">
        <f>IF(Monitoring_new!CN11="","",Monitoring_new!CN11)</f>
        <v>Nu sînt informații (ultima dată verificat la 13.04.2020)</v>
      </c>
      <c r="CO11" s="70" t="str">
        <f>IF(Monitoring_new!CO11="","",Monitoring_new!CO11)</f>
        <v>da</v>
      </c>
      <c r="CP11" s="72" t="str">
        <f>IF(Monitoring_new!CP11="","",Monitoring_new!CP11)</f>
        <v>https://e-cmac.md/conducerea/</v>
      </c>
      <c r="CQ11" s="70" t="str">
        <f>IF(Monitoring_new!CQ11="","",Monitoring_new!CQ11)</f>
        <v>da</v>
      </c>
      <c r="CR11" s="72" t="str">
        <f>IF(Monitoring_new!CR11="","",Monitoring_new!CR11)</f>
        <v>http://www.sanfarmprim.md/index.php?pag=page&amp;id=205&amp;l=ro</v>
      </c>
      <c r="CS11" s="70" t="str">
        <f>IF(Monitoring_new!CS11="","",Monitoring_new!CS11)</f>
        <v>da</v>
      </c>
      <c r="CT11" s="72" t="str">
        <f>IF(Monitoring_new!CT11="","",Monitoring_new!CT11)</f>
        <v>http://editurastiinta.md/despre-noi
http://editurastiinta.md/contacte</v>
      </c>
      <c r="CU11" s="70" t="str">
        <f>IF(Monitoring_new!CU11="","",Monitoring_new!CU11)</f>
        <v>da</v>
      </c>
      <c r="CV11" s="72" t="str">
        <f>IF(Monitoring_new!CV11="","",Monitoring_new!CV11)</f>
        <v>http://moldexpo.md/contacte/</v>
      </c>
      <c r="CW11" s="70" t="str">
        <f>IF(Monitoring_new!CW11="","",Monitoring_new!CW11)</f>
        <v>da</v>
      </c>
      <c r="CX11" s="72" t="str">
        <f>IF(Monitoring_new!CX11="","",Monitoring_new!CX11)</f>
        <v>https://tracom.md/contacts/</v>
      </c>
      <c r="CY11" s="70" t="str">
        <f>IF(Monitoring_new!CY11="","",Monitoring_new!CY11)</f>
        <v>partial</v>
      </c>
      <c r="CZ11" s="72" t="str">
        <f>IF(Monitoring_new!CZ11="","",Monitoring_new!CZ11)</f>
        <v>https://www.milestii-mici.md/ro/contact-3.html</v>
      </c>
      <c r="DA11" s="70" t="str">
        <f>IF(Monitoring_new!DA11="","",Monitoring_new!DA11)</f>
        <v>partial</v>
      </c>
      <c r="DB11" s="72" t="str">
        <f>IF(Monitoring_new!DB11="","",Monitoring_new!DB11)</f>
        <v>http://www.apelemoldovei.gov.md/pageview.php?l=ro&amp;idc=160</v>
      </c>
      <c r="DC11" s="70" t="str">
        <f>IF(Monitoring_new!DC11="","",Monitoring_new!DC11)</f>
        <v>nu</v>
      </c>
      <c r="DD11" s="72" t="str">
        <f>IF(Monitoring_new!DD11="","",Monitoring_new!DD11)</f>
        <v>Nu sînt informații (ultima dată verificat la 13.04.2020)</v>
      </c>
      <c r="DE11" s="70" t="str">
        <f>IF(Monitoring_new!DE11="","",Monitoring_new!DE11)</f>
        <v>da</v>
      </c>
      <c r="DF11" s="72" t="str">
        <f>IF(Monitoring_new!DF11="","",Monitoring_new!DF11)</f>
        <v>https://www.ingeocad.md/ro/contacte</v>
      </c>
      <c r="DG11" s="70" t="str">
        <f>IF(Monitoring_new!DG11="","",Monitoring_new!DG11)</f>
        <v>nu</v>
      </c>
      <c r="DH11" s="85" t="str">
        <f>IF(Monitoring_new!DH11="","",Monitoring_new!DH11)</f>
        <v>Nu sînt informații (ultima dată verificat la 13.04.2020)</v>
      </c>
      <c r="DI11" s="70" t="str">
        <f>IF(Monitoring_new!DI11="","",Monitoring_new!DI11)</f>
        <v>partial</v>
      </c>
      <c r="DJ11" s="72" t="str">
        <f>IF(Monitoring_new!DJ11="","",Monitoring_new!DJ11)</f>
        <v>http://www.urbanproiect.md/contacte.html</v>
      </c>
      <c r="DK11" s="70" t="str">
        <f>IF(Monitoring_new!DK11="","",Monitoring_new!DK11)</f>
        <v>nu</v>
      </c>
      <c r="DL11" s="72" t="str">
        <f>IF(Monitoring_new!DL11="","",Monitoring_new!DL11)</f>
        <v>Nu sînt informații (ultima dată verificat la 13.04.2020)</v>
      </c>
      <c r="DM11" s="70" t="str">
        <f>IF(Monitoring_new!DM11="","",Monitoring_new!DM11)</f>
        <v>nu</v>
      </c>
      <c r="DN11" s="72" t="str">
        <f>IF(Monitoring_new!DN11="","",Monitoring_new!DN11)</f>
        <v>Nu sînt informații (ultima dată verificat la 13.04.2020)</v>
      </c>
      <c r="DO11" s="70" t="str">
        <f>IF(Monitoring_new!DO11="","",Monitoring_new!DO11)</f>
        <v>partial</v>
      </c>
      <c r="DP11" s="72" t="str">
        <f>IF(Monitoring_new!DP11="","",Monitoring_new!DP11)</f>
        <v>https://mold-didactica.com.md/contacte/</v>
      </c>
      <c r="DQ11" s="70" t="str">
        <f>IF(Monitoring_new!DQ11="","",Monitoring_new!DQ11)</f>
        <v>nu</v>
      </c>
      <c r="DR11" s="72" t="str">
        <f>IF(Monitoring_new!DR11="","",Monitoring_new!DR11)</f>
        <v>Nu sînt informații (ultima dată verificat la 13.04.2020)</v>
      </c>
      <c r="DS11" s="70" t="str">
        <f>IF(Monitoring_new!DS11="","",Monitoring_new!DS11)</f>
        <v>da</v>
      </c>
      <c r="DT11" s="72" t="str">
        <f>IF(Monitoring_new!DT11="","",Monitoring_new!DT11)</f>
        <v>https://cartus.md/about</v>
      </c>
      <c r="DU11" s="70" t="str">
        <f>IF(Monitoring_new!DU11="","",Monitoring_new!DU11)</f>
        <v>da</v>
      </c>
      <c r="DV11" s="72" t="str">
        <f>IF(Monitoring_new!DV11="","",Monitoring_new!DV11)</f>
        <v>http://moldova-freezone.md/ro/contacts.html
http://moldova-freezone.md/ro/echipa-relatii-cu-rezidentii.html</v>
      </c>
      <c r="DW11" s="70" t="str">
        <f>IF(Monitoring_new!DW11="","",Monitoring_new!DW11)</f>
        <v>da</v>
      </c>
      <c r="DX11" s="72" t="str">
        <f>IF(Monitoring_new!DX11="","",Monitoring_new!DX11)</f>
        <v>https://www.radiocom.md/subdiviziuni-1-40
https://www.radiocom.md/anticamera-1-52</v>
      </c>
      <c r="DY11" s="70" t="str">
        <f>IF(Monitoring_new!DY11="","",Monitoring_new!DY11)</f>
        <v>da</v>
      </c>
      <c r="DZ11" s="72" t="str">
        <f>IF(Monitoring_new!DZ11="","",Monitoring_new!DZ11)</f>
        <v>https://apa-balti.md/?page_id=49&amp;lang=ro</v>
      </c>
      <c r="EA11" s="70" t="str">
        <f>IF(Monitoring_new!EA11="","",Monitoring_new!EA11)</f>
        <v>da</v>
      </c>
      <c r="EB11" s="72" t="str">
        <f>IF(Monitoring_new!EB11="","",Monitoring_new!EB11)</f>
        <v>http://www.straseni.md/apa-canal/apa-canal-contacte/
http://amac.md/interactivnaia%20carta/Membrii_harta_inter/Straseni_ro.html</v>
      </c>
      <c r="EC11" s="70" t="str">
        <f>IF(Monitoring_new!EC11="","",Monitoring_new!EC11)</f>
        <v>da</v>
      </c>
      <c r="ED11" s="72" t="str">
        <f>IF(Monitoring_new!ED11="","",Monitoring_new!ED11)</f>
        <v>http://amac.md/interactivnaia%20carta/Membrii_harta_inter/Soroca_ro.html
http://www.primsoroca.md/ro/institutii-publice-si-intreprinderi-municipale</v>
      </c>
      <c r="EE11" s="70" t="str">
        <f>IF(Monitoring_new!EE11="","",Monitoring_new!EE11)</f>
        <v>da</v>
      </c>
      <c r="EF11" s="72" t="str">
        <f>IF(Monitoring_new!EF11="","",Monitoring_new!EF11)</f>
        <v>http://amac.md/interactivnaia%20carta/Membrii_harta_inter/Cahul_ro.html
http://www.apacanalcahul.md/ro/Contact/</v>
      </c>
      <c r="EG11" s="70" t="str">
        <f>IF(Monitoring_new!EG11="","",Monitoring_new!EG11)</f>
        <v>da</v>
      </c>
      <c r="EH11" s="72" t="str">
        <f>IF(Monitoring_new!EH11="","",Monitoring_new!EH11)</f>
        <v>http://amac.md/interactivnaia%20carta/Membrii_harta_inter/Chisinau_ro.html</v>
      </c>
      <c r="EI11" s="70" t="str">
        <f>IF(Monitoring_new!EI11="","",Monitoring_new!EI11)</f>
        <v>da</v>
      </c>
      <c r="EJ11" s="72" t="str">
        <f>IF(Monitoring_new!EJ11="","",Monitoring_new!EJ11)</f>
        <v>http://exdrupo.md/contacte/</v>
      </c>
      <c r="EK11" s="70" t="str">
        <f>IF(Monitoring_new!EK11="","",Monitoring_new!EK11)</f>
        <v>da</v>
      </c>
      <c r="EL11" s="72" t="str">
        <f>IF(Monitoring_new!EL11="","",Monitoring_new!EL11)</f>
        <v>https://www.chisinau.md/pageview.php?l=ro&amp;idc=451&amp;t=/Primaria/Intreprinderi-municipale/Directia-constructii-capitale
http://dcc.md/functii</v>
      </c>
      <c r="EM11" s="70" t="str">
        <f>IF(Monitoring_new!EM11="","",Monitoring_new!EM11)</f>
        <v>da</v>
      </c>
      <c r="EN11" s="72" t="str">
        <f>IF(Monitoring_new!EN11="","",Monitoring_new!EN11)</f>
        <v>https://www.chisinau.md/pageview.php?l=ro&amp;idc=471&amp;t=/Primaria/Intreprinderi-municipale/Intreprinderea-Municipala-Lumteh</v>
      </c>
      <c r="EO11" s="70" t="str">
        <f>IF(Monitoring_new!EO11="","",Monitoring_new!EO11)</f>
        <v>da</v>
      </c>
      <c r="EP11" s="72" t="str">
        <f>IF(Monitoring_new!EP11="","",Monitoring_new!EP11)</f>
        <v>https://www.chisinau.md/pageview.php?l=ro&amp;idc=472&amp;t=/Primaria/Intreprinderi-municipale/Intreprinderea-Municipala-Piata-Centrala</v>
      </c>
      <c r="EQ11" s="70" t="str">
        <f>IF(Monitoring_new!EQ11="","",Monitoring_new!EQ11)</f>
        <v>da</v>
      </c>
      <c r="ER11" s="72" t="str">
        <f>IF(Monitoring_new!ER11="","",Monitoring_new!ER11)</f>
        <v>http://autosalubritate.md/conducerea/
http://autosalubritate.md/informatie-de-contact/</v>
      </c>
      <c r="ES11" s="70" t="str">
        <f>IF(Monitoring_new!ES11="","",Monitoring_new!ES11)</f>
        <v>partial</v>
      </c>
      <c r="ET11" s="72" t="str">
        <f>IF(Monitoring_new!ET11="","",Monitoring_new!ET11)</f>
        <v>https://www.chisinau.md/pageview.php?l=ro&amp;idc=475&amp;t=/Primaria/Intreprinderi-municipale/Intreprinderea-Municipala-Asociatia-de-gospodarire-a-spatiilor-verzi</v>
      </c>
      <c r="EU11" s="70" t="str">
        <f>IF(Monitoring_new!EU11="","",Monitoring_new!EU11)</f>
        <v>da</v>
      </c>
      <c r="EV11" s="72" t="str">
        <f>IF(Monitoring_new!EV11="","",Monitoring_new!EV11)</f>
        <v>http://www.liftservice.md/contactsMD.html</v>
      </c>
      <c r="EW11" s="70" t="str">
        <f>IF(Monitoring_new!EW11="","",Monitoring_new!EW11)</f>
        <v>da</v>
      </c>
      <c r="EX11" s="72" t="str">
        <f>IF(Monitoring_new!EX11="","",Monitoring_new!EX11)</f>
        <v>https://www.chisinau.md/pageview.php?l=ro&amp;idc=477&amp;t=/Primaria/Intreprinderi-municipale/Intreprinderea-Municipala-Parcul-urban-de-autobuze
https://www.autourban.md/index.php?page=contacte</v>
      </c>
      <c r="EY11" s="70" t="str">
        <f>IF(Monitoring_new!EY11="","",Monitoring_new!EY11)</f>
        <v>da</v>
      </c>
      <c r="EZ11" s="72" t="str">
        <f>IF(Monitoring_new!EZ11="","",Monitoring_new!EZ11)</f>
        <v>https://www.chisinau.md/pageview.php?l=ro&amp;idc=478&amp;t=/Primaria/Intreprinderi-municipale/Intreprinderea-Municipala-Regia-transport-electric
https://www.rtec.md/contacte.html</v>
      </c>
      <c r="FA11" s="173" t="str">
        <f t="shared" si="0"/>
        <v>da</v>
      </c>
      <c r="FB11" s="173">
        <f t="shared" si="1"/>
        <v>34</v>
      </c>
      <c r="FC11" s="173" t="str">
        <f t="shared" si="2"/>
        <v>nu</v>
      </c>
      <c r="FD11" s="173">
        <f t="shared" si="3"/>
        <v>16</v>
      </c>
      <c r="FE11" s="173" t="str">
        <f t="shared" si="4"/>
        <v>partial</v>
      </c>
      <c r="FF11" s="173">
        <f t="shared" si="5"/>
        <v>17</v>
      </c>
      <c r="FG11" s="173" t="str">
        <f t="shared" si="6"/>
        <v>N/A</v>
      </c>
      <c r="FH11" s="173">
        <f t="shared" si="7"/>
        <v>0</v>
      </c>
      <c r="FI11" s="173" t="str">
        <f t="shared" si="10"/>
        <v>___</v>
      </c>
      <c r="FJ11" s="173">
        <f t="shared" si="11"/>
        <v>0</v>
      </c>
      <c r="FK11" s="173">
        <f t="shared" si="12"/>
        <v>67</v>
      </c>
      <c r="FL11" s="173" t="str">
        <f t="shared" si="8"/>
        <v>da</v>
      </c>
      <c r="FM11" s="173" t="str">
        <f t="shared" si="9"/>
        <v>nu</v>
      </c>
      <c r="FN11" s="173">
        <f t="shared" si="13"/>
        <v>34</v>
      </c>
      <c r="FO11" s="173">
        <f t="shared" si="14"/>
        <v>16</v>
      </c>
      <c r="FP11" s="173">
        <f t="shared" si="15"/>
        <v>67</v>
      </c>
      <c r="FQ11" s="177">
        <f t="shared" si="16"/>
        <v>0.5074626865671642</v>
      </c>
      <c r="FR11" s="177">
        <f t="shared" si="17"/>
        <v>0.23880597014925373</v>
      </c>
      <c r="FS11" s="177">
        <f>COUNTIFS($W11:$EY11,$FL11,Points_new!$W$52:$EY$52,FS$1)/((COUNTIF(Points_new!$W$52:$EY$52,FS$1)-COUNTIFS($W11:$EY11,$FG11,Points_new!$W$52:$EY$52,FS$1)))</f>
        <v>0.5074626865671642</v>
      </c>
      <c r="FT11" s="177">
        <f>COUNTIFS($W11:$EY11,$FL11,Points_new!$W$51:$EY$51,FT$1)/((COUNTIF(Points_new!$W$51:$EY$51,FT$1)-COUNTIFS($W11:$EY11,$FG11,Points_new!$W$51:$EY$51,FT$1)))</f>
        <v>0.46666666666666667</v>
      </c>
      <c r="FU11" s="177">
        <f>COUNTIFS($W11:$EY11,$FL11,Points_new!$W$51:$EY$51,FU$1)/((COUNTIF(Points_new!$W$51:$EY$51,FU$1)-COUNTIFS($W11:$EY11,$FG11,Points_new!$W$51:$EY$51,FU$1)))</f>
        <v>0.8571428571428571</v>
      </c>
      <c r="FV11" s="177" t="e">
        <f>COUNTIFS($W11:$EY11,$FL11,Points_new!$W$51:$EY$51,FV$1)/((COUNTIF(Points_new!$W$51:$EY$51,FV$1)-COUNTIFS($W11:$EY11,$FG11,Points_new!$W$51:$EY$51,FV$1)))</f>
        <v>#DIV/0!</v>
      </c>
      <c r="FW11" s="177" t="e">
        <f>COUNTIFS($W11:$EY11,$FL11,Points_new!$W$51:$EY$51,FW$1)/((COUNTIF(Points_new!$W$51:$EY$51,FW$1)-COUNTIFS($W11:$EY11,$FG11,Points_new!$W$51:$EY$51,FW$1)))</f>
        <v>#DIV/0!</v>
      </c>
      <c r="FX11" s="177">
        <f>COUNTIFS($W11:$EY11,$FL11,Points_new!$W$57:$EY$57,FX$1)/((COUNTIF(Points_new!$W$57:$EY$57,FX$1)-COUNTIFS($W11:$EY11,$FG11,Points_new!$W$57:$EY$57,FX$1)))</f>
        <v>0.5</v>
      </c>
      <c r="FY11" s="177">
        <f>COUNTIFS($W11:$EY11,$FL11,Points_new!$W$57:$EY$57,FY$1)/((COUNTIF(Points_new!$W$57:$EY$57,FY$1)-COUNTIFS($W11:$EY11,$FG11,Points_new!$W$57:$EY$57,FY$1)))</f>
        <v>1</v>
      </c>
      <c r="FZ11" s="177">
        <f>COUNTIFS($W11:$EY11,$FL11,Points_new!$W$57:$EY$57,FZ$1)/((COUNTIF(Points_new!$W$57:$EY$57,FZ$1)-COUNTIFS($W11:$EY11,$FG11,Points_new!$W$57:$EY$57,FZ$1)))</f>
        <v>1</v>
      </c>
      <c r="GA11" s="177">
        <f>COUNTIFS($W11:$EY11,$FL11,Points_new!$W$57:$EY$57,GA$1)/((COUNTIF(Points_new!$W$57:$EY$57,GA$1)-COUNTIFS($W11:$EY11,$FG11,Points_new!$W$57:$EY$57,GA$1)))</f>
        <v>0.75</v>
      </c>
      <c r="GB11" s="177" t="e">
        <f>COUNTIFS($W11:$EY11,$FL11,Points_new!$W$57:$EY$57,GB$1)/((COUNTIF(Points_new!$W$57:$EY$57,GB$1)-COUNTIFS($W11:$EY11,$FG11,Points_new!$W$57:$EY$57,GB$1)))</f>
        <v>#DIV/0!</v>
      </c>
      <c r="GC11" s="177" t="e">
        <f>COUNTIFS($W11:$EY11,$FL11,Points_new!$W$57:$EY$57,GC$1)/((COUNTIF(Points_new!$W$57:$EY$57,GC$1)-COUNTIFS($W11:$EY11,$FG11,Points_new!$W$57:$EY$57,GC$1)))</f>
        <v>#DIV/0!</v>
      </c>
      <c r="GD11" s="177">
        <f>COUNTIFS($W11:$EY11,$FL11,Points_new!$W$55:$EY$55,GD$1)/((COUNTIF(Points_new!$W$55:$EY$55,GD$1)-COUNTIFS($W11:$EY11,$FG11,Points_new!$W$55:$EY$55,GD$1)))</f>
        <v>0.5074626865671642</v>
      </c>
      <c r="GE11" s="177" t="e">
        <f>COUNTIFS($W11:$EY11,$FL11,Points_new!$W$55:$EY$55,GE$1)/((COUNTIF(Points_new!$W$55:$EY$55,GE$1)-COUNTIFS($W11:$EY11,$FG11,Points_new!$W$55:$EY$55,GE$1)))</f>
        <v>#DIV/0!</v>
      </c>
      <c r="GF11" s="177" t="e">
        <f>COUNTIFS($W11:$EY11,$FL11,Points_new!$W$55:$EY$55,GF$1)/((COUNTIF(Points_new!$W$55:$EY$55,GF$1)-COUNTIFS($W11:$EY11,$FG11,Points_new!$W$55:$EY$55,GF$1)))</f>
        <v>#DIV/0!</v>
      </c>
    </row>
    <row r="12" spans="1:192" ht="15" customHeight="1" x14ac:dyDescent="0.3">
      <c r="A12" s="10" t="str">
        <f>Monitoring_new!A12</f>
        <v>Q11</v>
      </c>
      <c r="B12" s="160" t="str">
        <f>Monitoring_new!B12</f>
        <v>Sînt publicate pe pagina web informații privind fondatorii / proprietarii / acționarii întreprinderii și procentul acțiunilor / părților sociale pe care le dețin ?</v>
      </c>
      <c r="C12" s="160" t="str">
        <f>Monitoring_new!C12</f>
        <v xml:space="preserve">Is there any information on enterprise founders/owners/shareholders and on their shares/ social parts held published on the Web page? </v>
      </c>
      <c r="D12" s="14" t="str">
        <f>Monitoring_new!D12</f>
        <v>Transparency and access to information</v>
      </c>
      <c r="E12" s="2" t="str">
        <f>Monitoring_new!E12</f>
        <v>tai4</v>
      </c>
      <c r="F12" s="2" t="str">
        <f>Monitoring_new!F12</f>
        <v>tai4k</v>
      </c>
      <c r="G12" s="6">
        <f>Monitoring_new!G12</f>
        <v>3</v>
      </c>
      <c r="H12" s="2" t="str">
        <f>Monitoring_new!H12</f>
        <v>da</v>
      </c>
      <c r="I12" s="2" t="str">
        <f>Monitoring_new!I12</f>
        <v>yes</v>
      </c>
      <c r="J12" s="2" t="str">
        <f>Monitoring_new!J12</f>
        <v>nu</v>
      </c>
      <c r="K12" s="2" t="str">
        <f>Monitoring_new!K12</f>
        <v>no</v>
      </c>
      <c r="L12" s="2" t="str">
        <f>Monitoring_new!L12</f>
        <v>partial</v>
      </c>
      <c r="M12" s="2" t="str">
        <f>Monitoring_new!M12</f>
        <v>partially</v>
      </c>
      <c r="N12" s="2" t="str">
        <f>Monitoring_new!N12</f>
        <v>N/A</v>
      </c>
      <c r="O12" s="2" t="str">
        <f>Monitoring_new!O12</f>
        <v>N/A</v>
      </c>
      <c r="P12" s="2" t="str">
        <f>Monitoring_new!P12</f>
        <v>___</v>
      </c>
      <c r="Q12" s="2" t="str">
        <f>Monitoring_new!Q12</f>
        <v>___</v>
      </c>
      <c r="R12" s="6">
        <f>Monitoring_new!R12</f>
        <v>3</v>
      </c>
      <c r="S12" s="2">
        <f>Monitoring_new!S12</f>
        <v>0</v>
      </c>
      <c r="T12" s="6">
        <f>Monitoring_new!T12</f>
        <v>1.5</v>
      </c>
      <c r="U12" s="2" t="str">
        <f>Monitoring_new!U12</f>
        <v>N/A</v>
      </c>
      <c r="V12" s="2" t="str">
        <f>Monitoring_new!V12</f>
        <v>___</v>
      </c>
      <c r="W12" s="70" t="str">
        <f>IF(Monitoring_new!W12="","",Monitoring_new!W12)</f>
        <v>nu</v>
      </c>
      <c r="X12" s="38" t="str">
        <f>IF(Monitoring_new!X12="","",Monitoring_new!X12)</f>
        <v>Pagina web nefuncțională ( 13 aprilie 2020)</v>
      </c>
      <c r="Y12" s="70" t="str">
        <f>IF(Monitoring_new!Y12="","",Monitoring_new!Y12)</f>
        <v>da</v>
      </c>
      <c r="Z12" s="73" t="str">
        <f>IF(Monitoring_new!Z12="","",Monitoring_new!Z12)</f>
        <v>http://www.franzeluta.info/files/raportul-financiar-anul-2019-1.pdf</v>
      </c>
      <c r="AA12" s="70" t="str">
        <f>IF(Monitoring_new!AA12="","",Monitoring_new!AA12)</f>
        <v>da</v>
      </c>
      <c r="AB12" s="72" t="str">
        <f>IF(Monitoring_new!AB12="","",Monitoring_new!AB12)</f>
        <v>https://www.termoelectrica.md/wp-content/uploads/2016/04/doc01498620190823134712-1.pdf</v>
      </c>
      <c r="AC12" s="70" t="str">
        <f>IF(Monitoring_new!AC12="","",Monitoring_new!AC12)</f>
        <v>da</v>
      </c>
      <c r="AD12" s="72" t="str">
        <f>IF(Monitoring_new!AD12="","",Monitoring_new!AD12)</f>
        <v>https://moldtelecom.md/ro/personal/Rapoarte</v>
      </c>
      <c r="AE12" s="70" t="str">
        <f>IF(Monitoring_new!AE12="","",Monitoring_new!AE12)</f>
        <v>da</v>
      </c>
      <c r="AF12" s="72" t="str">
        <f>IF(Monitoring_new!AF12="","",Monitoring_new!AF12)</f>
        <v>http://app.gov.md/sites/default/files/document/attachments/is_moldsuinhibrid_statut.pdf</v>
      </c>
      <c r="AG12" s="70" t="str">
        <f>IF(Monitoring_new!AG12="","",Monitoring_new!AG12)</f>
        <v>da</v>
      </c>
      <c r="AH12" s="72" t="str">
        <f>IF(Monitoring_new!AH12="","",Monitoring_new!AH12)</f>
        <v>http://app.gov.md/sites/default/files/document/attachments/is_mecagro_statutul.pdf</v>
      </c>
      <c r="AI12" s="70" t="str">
        <f>IF(Monitoring_new!AI12="","",Monitoring_new!AI12)</f>
        <v>da</v>
      </c>
      <c r="AJ12" s="72" t="str">
        <f>IF(Monitoring_new!AJ12="","",Monitoring_new!AJ12)</f>
        <v>http://app.gov.md/sites/default/files/document/attachments/is_indalproiect_statut.pdf</v>
      </c>
      <c r="AK12" s="70" t="str">
        <f>IF(Monitoring_new!AK12="","",Monitoring_new!AK12)</f>
        <v>da</v>
      </c>
      <c r="AL12" s="73" t="str">
        <f>IF(Monitoring_new!AL12="","",Monitoring_new!AL12)</f>
        <v>http://app.gov.md/sites/default/files/document/attachments/is_crara_statut.pdf</v>
      </c>
      <c r="AM12" s="70" t="str">
        <f>IF(Monitoring_new!AM12="","",Monitoring_new!AM12)</f>
        <v>da</v>
      </c>
      <c r="AN12" s="84" t="str">
        <f>IF(Monitoring_new!AN12="","",Monitoring_new!AN12)</f>
        <v>http://www.railway.md/?l=ro&amp;h=BG0l8rJIUvBvKZqveZm6Q1PTFpW1M9II</v>
      </c>
      <c r="AO12" s="70" t="str">
        <f>IF(Monitoring_new!AO12="","",Monitoring_new!AO12)</f>
        <v>da</v>
      </c>
      <c r="AP12" s="84" t="str">
        <f>IF(Monitoring_new!AP12="","",Monitoring_new!AP12)</f>
        <v>http://app.gov.md/sites/default/files/document/attachments/statutul_is_administratia_de_stat_a_drumurilor.pdf
https://www.asd.md/page/rapoarte</v>
      </c>
      <c r="AQ12" s="70" t="str">
        <f>IF(Monitoring_new!AQ12="","",Monitoring_new!AQ12)</f>
        <v>da</v>
      </c>
      <c r="AR12" s="72" t="str">
        <f>IF(Monitoring_new!AR12="","",Monitoring_new!AR12)</f>
        <v>https://cdn01.moldatsa.md/moldatsaprod/0235cd4d69b91773a7705c9b76c5abf2.pdf</v>
      </c>
      <c r="AS12" s="70" t="str">
        <f>IF(Monitoring_new!AS12="","",Monitoring_new!AS12)</f>
        <v>da</v>
      </c>
      <c r="AT12" s="72" t="str">
        <f>IF(Monitoring_new!AT12="","",Monitoring_new!AT12)</f>
        <v>http://app.gov.md/sites/default/files/document/attachments/statutul_is_sde_criuleni.pdf</v>
      </c>
      <c r="AU12" s="70" t="str">
        <f>IF(Monitoring_new!AU12="","",Monitoring_new!AU12)</f>
        <v>da</v>
      </c>
      <c r="AV12" s="72" t="str">
        <f>IF(Monitoring_new!AV12="","",Monitoring_new!AV12)</f>
        <v>http://www.moldelectrica.md/ro/about/statute</v>
      </c>
      <c r="AW12" s="70" t="str">
        <f>IF(Monitoring_new!AW12="","",Monitoring_new!AW12)</f>
        <v>da</v>
      </c>
      <c r="AX12" s="92" t="str">
        <f>IF(Monitoring_new!AX12="","",Monitoring_new!AX12)</f>
        <v>http://app.gov.md/sites/default/files/document/attachments/statutul_is_centrul_de_elaborari_economice_si_de_productie.pdf</v>
      </c>
      <c r="AY12" s="70" t="str">
        <f>IF(Monitoring_new!AY12="","",Monitoring_new!AY12)</f>
        <v>da</v>
      </c>
      <c r="AZ12" s="72" t="str">
        <f>IF(Monitoring_new!AZ12="","",Monitoring_new!AZ12)</f>
        <v>http://app.gov.md/sites/default/files/document/attachments/statutul_is_vivaflora.pdf</v>
      </c>
      <c r="BA12" s="70" t="str">
        <f>IF(Monitoring_new!BA12="","",Monitoring_new!BA12)</f>
        <v>da</v>
      </c>
      <c r="BB12" s="72" t="str">
        <f>IF(Monitoring_new!BB12="","",Monitoring_new!BB12)</f>
        <v>http://www.serviciipaza.md/sites/default/files/press-release/statutul_intreprinderii_2017_.pdf</v>
      </c>
      <c r="BC12" s="70" t="str">
        <f>IF(Monitoring_new!BC12="","",Monitoring_new!BC12)</f>
        <v>nu</v>
      </c>
      <c r="BD12" s="72" t="str">
        <f>IF(Monitoring_new!BD12="","",Monitoring_new!BD12)</f>
        <v>Nu sînt informații (ultima dată verificat la 13.04.2020)</v>
      </c>
      <c r="BE12" s="70" t="str">
        <f>IF(Monitoring_new!BE12="","",Monitoring_new!BE12)</f>
        <v>da</v>
      </c>
      <c r="BF12" s="72" t="str">
        <f>IF(Monitoring_new!BF12="","",Monitoring_new!BF12)</f>
        <v>http://app.gov.md/sites/default/files/document/attachments/statutul_is_dumbrava_vest.pdf</v>
      </c>
      <c r="BG12" s="70" t="str">
        <f>IF(Monitoring_new!BG12="","",Monitoring_new!BG12)</f>
        <v>nu</v>
      </c>
      <c r="BH12" s="72" t="str">
        <f>IF(Monitoring_new!BH12="","",Monitoring_new!BH12)</f>
        <v>Nu sînt informații (ultima dată verificat la 13.04.2020)</v>
      </c>
      <c r="BI12" s="70" t="str">
        <f>IF(Monitoring_new!BI12="","",Monitoring_new!BI12)</f>
        <v>da</v>
      </c>
      <c r="BJ12" s="72" t="str">
        <f>IF(Monitoring_new!BJ12="","",Monitoring_new!BJ12)</f>
        <v>https://www.metalferos.md/despre-noi/</v>
      </c>
      <c r="BK12" s="70" t="str">
        <f>IF(Monitoring_new!BK12="","",Monitoring_new!BK12)</f>
        <v>nu</v>
      </c>
      <c r="BL12" s="72" t="str">
        <f>IF(Monitoring_new!BL12="","",Monitoring_new!BL12)</f>
        <v>Nu sînt informații (ultima dată verificat la 13.04.2020)</v>
      </c>
      <c r="BM12" s="70" t="str">
        <f>IF(Monitoring_new!BM12="","",Monitoring_new!BM12)</f>
        <v>da</v>
      </c>
      <c r="BN12" s="72" t="str">
        <f>IF(Monitoring_new!BN12="","",Monitoring_new!BN12)</f>
        <v>http://posta.md/files/Files/Legislatie/Statutul_IS_Posta_Moldovei.pdf</v>
      </c>
      <c r="BO12" s="70" t="str">
        <f>IF(Monitoring_new!BO12="","",Monitoring_new!BO12)</f>
        <v>nu</v>
      </c>
      <c r="BP12" s="109" t="str">
        <f>IF(Monitoring_new!BP12="","",Monitoring_new!BP12)</f>
        <v>Nu sînt informații (ultima dată verificat la 13.04.2020)</v>
      </c>
      <c r="BQ12" s="70" t="str">
        <f>IF(Monitoring_new!BQ12="","",Monitoring_new!BQ12)</f>
        <v>da</v>
      </c>
      <c r="BR12" s="72" t="str">
        <f>IF(Monitoring_new!BR12="","",Monitoring_new!BR12)</f>
        <v>http://app.gov.md/sites/default/files/document/attachments/2018_-_sa_energocom.pdf</v>
      </c>
      <c r="BS12" s="70" t="str">
        <f>IF(Monitoring_new!BS12="","",Monitoring_new!BS12)</f>
        <v>da</v>
      </c>
      <c r="BT12" s="72" t="str">
        <f>IF(Monitoring_new!BT12="","",Monitoring_new!BT12)</f>
        <v>https://autogara.md/despre-noi/</v>
      </c>
      <c r="BU12" s="70" t="str">
        <f>IF(Monitoring_new!BU12="","",Monitoring_new!BU12)</f>
        <v>da</v>
      </c>
      <c r="BV12" s="72" t="str">
        <f>IF(Monitoring_new!BV12="","",Monitoring_new!BV12)</f>
        <v>https://moldaeroservice.md/wp-content/uploads/2019/04/Statutul.pdf</v>
      </c>
      <c r="BW12" s="70" t="str">
        <f>IF(Monitoring_new!BW12="","",Monitoring_new!BW12)</f>
        <v>nu</v>
      </c>
      <c r="BX12" s="85" t="str">
        <f>IF(Monitoring_new!BX12="","",Monitoring_new!BX12)</f>
        <v>Nu sînt informații (ultima dată verificat la 13.04.2020)</v>
      </c>
      <c r="BY12" s="70" t="str">
        <f>IF(Monitoring_new!BY12="","",Monitoring_new!BY12)</f>
        <v>da</v>
      </c>
      <c r="BZ12" s="93" t="str">
        <f>IF(Monitoring_new!BZ12="","",Monitoring_new!BZ12)</f>
        <v>http://app.gov.md/sites/default/files/document/attachments/situatii_financiare_2018_is_combinatul_republican_de_instruire_auto.pdf</v>
      </c>
      <c r="CA12" s="70" t="str">
        <f>IF(Monitoring_new!CA12="","",Monitoring_new!CA12)</f>
        <v>nu</v>
      </c>
      <c r="CB12" s="72" t="str">
        <f>IF(Monitoring_new!CB12="","",Monitoring_new!CB12)</f>
        <v>Nu sînt informații (ultima dată verificat la 13.04.2020)</v>
      </c>
      <c r="CC12" s="70" t="str">
        <f>IF(Monitoring_new!CC12="","",Monitoring_new!CC12)</f>
        <v>da</v>
      </c>
      <c r="CD12" s="81" t="str">
        <f>IF(Monitoring_new!CD12="","",Monitoring_new!CD12)</f>
        <v>http://app.gov.md/sites/default/files/document/attachments/is_directia_servicii_pentru_corpul_diplomatic_statut.pdf</v>
      </c>
      <c r="CE12" s="70" t="str">
        <f>IF(Monitoring_new!CE12="","",Monitoring_new!CE12)</f>
        <v>da</v>
      </c>
      <c r="CF12" s="51" t="str">
        <f>IF(Monitoring_new!CF12="","",Monitoring_new!CF12)</f>
        <v>http://manej.md/index.php?pag=news&amp;id=1238&amp;rid=34&amp;l=ro</v>
      </c>
      <c r="CG12" s="70" t="str">
        <f>IF(Monitoring_new!CG12="","",Monitoring_new!CG12)</f>
        <v>nu</v>
      </c>
      <c r="CH12" s="72" t="str">
        <f>IF(Monitoring_new!CH12="","",Monitoring_new!CH12)</f>
        <v>Nu sînt informații (ultima dată verificat la 13.04.2020)</v>
      </c>
      <c r="CI12" s="70" t="str">
        <f>IF(Monitoring_new!CI12="","",Monitoring_new!CI12)</f>
        <v>da</v>
      </c>
      <c r="CJ12" s="72" t="str">
        <f>IF(Monitoring_new!CJ12="","",Monitoring_new!CJ12)</f>
        <v>http://www.dpp.md/upfiles/Statutul%20Intreprinderii%20de%20Stat%20Detasamentul%20de%20Paza%20Paramilitara.PDF</v>
      </c>
      <c r="CK12" s="70" t="str">
        <f>IF(Monitoring_new!CK12="","",Monitoring_new!CK12)</f>
        <v>da</v>
      </c>
      <c r="CL12" s="72" t="str">
        <f>IF(Monitoring_new!CL12="","",Monitoring_new!CL12)</f>
        <v>https://palatulrepublicii.md/index.php/about</v>
      </c>
      <c r="CM12" s="70" t="str">
        <f>IF(Monitoring_new!CM12="","",Monitoring_new!CM12)</f>
        <v>da</v>
      </c>
      <c r="CN12" s="72" t="str">
        <f>IF(Monitoring_new!CN12="","",Monitoring_new!CN12)</f>
        <v>http://app.gov.md/sites/default/files/document/attachments/statutul_is_tipografia_academiei_de_stiinte.pdf</v>
      </c>
      <c r="CO12" s="70" t="str">
        <f>IF(Monitoring_new!CO12="","",Monitoring_new!CO12)</f>
        <v>da</v>
      </c>
      <c r="CP12" s="72" t="str">
        <f>IF(Monitoring_new!CP12="","",Monitoring_new!CP12)</f>
        <v>http://e-cmac.md/wp-content/uploads/2019/06/Statutul-IS-CMAC-2.pdf</v>
      </c>
      <c r="CQ12" s="70" t="str">
        <f>IF(Monitoring_new!CQ12="","",Monitoring_new!CQ12)</f>
        <v>nu</v>
      </c>
      <c r="CR12" s="72" t="str">
        <f>IF(Monitoring_new!CR12="","",Monitoring_new!CR12)</f>
        <v>Nu sînt informații (ultima dată verificat la 13.04.2020)</v>
      </c>
      <c r="CS12" s="70" t="str">
        <f>IF(Monitoring_new!CS12="","",Monitoring_new!CS12)</f>
        <v>da</v>
      </c>
      <c r="CT12" s="72" t="str">
        <f>IF(Monitoring_new!CT12="","",Monitoring_new!CT12)</f>
        <v>http://editurastiinta.md/statutul-intreprinderii-de-stat-editorial-poligrafice-stiinta-i-s-e-p-stiinta-1</v>
      </c>
      <c r="CU12" s="70" t="str">
        <f>IF(Monitoring_new!CU12="","",Monitoring_new!CU12)</f>
        <v>nu</v>
      </c>
      <c r="CV12" s="72" t="str">
        <f>IF(Monitoring_new!CV12="","",Monitoring_new!CV12)</f>
        <v>Nu sînt informații (ultima dată verificat la 13.04.2020)</v>
      </c>
      <c r="CW12" s="70" t="str">
        <f>IF(Monitoring_new!CW12="","",Monitoring_new!CW12)</f>
        <v>da</v>
      </c>
      <c r="CX12" s="72" t="str">
        <f>IF(Monitoring_new!CX12="","",Monitoring_new!CX12)</f>
        <v>http://app.gov.md/sites/default/files/document/attachments/statutul_sa_tracom.pdf
https://tracom.md/infocenters/reports/</v>
      </c>
      <c r="CY12" s="70" t="str">
        <f>IF(Monitoring_new!CY12="","",Monitoring_new!CY12)</f>
        <v>da</v>
      </c>
      <c r="CZ12" s="72" t="str">
        <f>IF(Monitoring_new!CZ12="","",Monitoring_new!CZ12)</f>
        <v>http://app.gov.md/sites/default/files/document/attachments/statutul_is_combinatul_de_vinuri_milestii_mici.pdf</v>
      </c>
      <c r="DA12" s="70" t="str">
        <f>IF(Monitoring_new!DA12="","",Monitoring_new!DA12)</f>
        <v>da</v>
      </c>
      <c r="DB12" s="72" t="str">
        <f>IF(Monitoring_new!DB12="","",Monitoring_new!DB12)</f>
        <v>http://app.gov.md/sites/default/files/document/attachments/is_sga_nistru_centru.pdf
http://app.gov.md/sites/default/files/document/attachments/situatii_financiare_2018_is_nistru_centru.pdf</v>
      </c>
      <c r="DC12" s="70" t="str">
        <f>IF(Monitoring_new!DC12="","",Monitoring_new!DC12)</f>
        <v>da</v>
      </c>
      <c r="DD12" s="72" t="str">
        <f>IF(Monitoring_new!DD12="","",Monitoring_new!DD12)</f>
        <v>http://app.gov.md/sites/default/files/document/attachments/is_portul_fluvial_ungheni_statut.pdf
http://app.gov.md/sites/default/files/document/attachments/situatii_financiare_2018_is_portul_fluvial_ungheni_0.pdf</v>
      </c>
      <c r="DE12" s="70" t="str">
        <f>IF(Monitoring_new!DE12="","",Monitoring_new!DE12)</f>
        <v>da</v>
      </c>
      <c r="DF12" s="72" t="str">
        <f>IF(Monitoring_new!DF12="","",Monitoring_new!DF12)</f>
        <v>https://www.ingeocad.md/images/zagruzki/Statut.PDF
https://www.ingeocad.md/images/situatii_financiare_2018.pdf</v>
      </c>
      <c r="DG12" s="70" t="str">
        <f>IF(Monitoring_new!DG12="","",Monitoring_new!DG12)</f>
        <v>nu</v>
      </c>
      <c r="DH12" s="85" t="str">
        <f>IF(Monitoring_new!DH12="","",Monitoring_new!DH12)</f>
        <v>Nu sînt informații (ultima dată verificat la 13.04.2020)</v>
      </c>
      <c r="DI12" s="70" t="str">
        <f>IF(Monitoring_new!DI12="","",Monitoring_new!DI12)</f>
        <v>da</v>
      </c>
      <c r="DJ12" s="72" t="str">
        <f>IF(Monitoring_new!DJ12="","",Monitoring_new!DJ12)</f>
        <v>http://app.gov.md/sites/default/files/document/attachments/is_urbanproiect_statut.pdf
http://app.gov.md/sites/default/files/document/attachments/situatii_financiare_2018_is_institutul_de_proiectare_pentru_organizarea_teritoriului.pdf</v>
      </c>
      <c r="DK12" s="70" t="str">
        <f>IF(Monitoring_new!DK12="","",Monitoring_new!DK12)</f>
        <v>da</v>
      </c>
      <c r="DL12" s="72" t="str">
        <f>IF(Monitoring_new!DL12="","",Monitoring_new!DL12)</f>
        <v>http://app.gov.md/sites/default/files/document/attachments/is_ruralproiect_statut.pdf
http://app.gov.md/sites/default/files/document/attachments/situatii_financiare_2018_is_ruralproiect.pdf</v>
      </c>
      <c r="DM12" s="70" t="str">
        <f>IF(Monitoring_new!DM12="","",Monitoring_new!DM12)</f>
        <v>nu</v>
      </c>
      <c r="DN12" s="72" t="str">
        <f>IF(Monitoring_new!DN12="","",Monitoring_new!DN12)</f>
        <v>Nu sînt informații (ultima dată verificat la 13.04.2020)</v>
      </c>
      <c r="DO12" s="70" t="str">
        <f>IF(Monitoring_new!DO12="","",Monitoring_new!DO12)</f>
        <v>da</v>
      </c>
      <c r="DP12" s="72" t="str">
        <f>IF(Monitoring_new!DP12="","",Monitoring_new!DP12)</f>
        <v>https://mold-didactica.com.md/despre-noi/</v>
      </c>
      <c r="DQ12" s="70" t="str">
        <f>IF(Monitoring_new!DQ12="","",Monitoring_new!DQ12)</f>
        <v>da</v>
      </c>
      <c r="DR12" s="72" t="str">
        <f>IF(Monitoring_new!DR12="","",Monitoring_new!DR12)</f>
        <v>http://app.gov.md/sites/default/files/document/attachments/is_directia_pentu_exploatarea_imobilului_statutul.pdf
http://app.gov.md/sites/default/files/document/attachments/situatii_financiare_2018_is_directia_pentru_exploatarea_imobilului.pdf</v>
      </c>
      <c r="DS12" s="70" t="str">
        <f>IF(Monitoring_new!DS12="","",Monitoring_new!DS12)</f>
        <v>partial</v>
      </c>
      <c r="DT12" s="72" t="str">
        <f>IF(Monitoring_new!DT12="","",Monitoring_new!DT12)</f>
        <v>Informații neactualizate
http://app.gov.md/sites/default/files/document/attachments/is_cartus_statut.pdf</v>
      </c>
      <c r="DU12" s="70" t="str">
        <f>IF(Monitoring_new!DU12="","",Monitoring_new!DU12)</f>
        <v>nu</v>
      </c>
      <c r="DV12" s="72" t="str">
        <f>IF(Monitoring_new!DV12="","",Monitoring_new!DV12)</f>
        <v>Nu sînt informații (ultima dată verificat la 13.04.2020)</v>
      </c>
      <c r="DW12" s="70" t="str">
        <f>IF(Monitoring_new!DW12="","",Monitoring_new!DW12)</f>
        <v>da</v>
      </c>
      <c r="DX12" s="72" t="str">
        <f>IF(Monitoring_new!DX12="","",Monitoring_new!DX12)</f>
        <v>https://www.radiocom.md/storage/upload/reports/16/7832d83a166dab3f11c662f5e4131523.pdf
http://app.gov.md/sites/default/files/document/attachments/is_radiocomunicatii_statut.pdf</v>
      </c>
      <c r="DY12" s="70" t="str">
        <f>IF(Monitoring_new!DY12="","",Monitoring_new!DY12)</f>
        <v>da</v>
      </c>
      <c r="DZ12" s="72" t="str">
        <f>IF(Monitoring_new!DZ12="","",Monitoring_new!DZ12)</f>
        <v>http://balti.md/servicii-publice/intreprinderi-municipale/lista-im/
http://balti.md/wp-content/uploads/2017/12/2.-Statutul-ntreprinderii.pdf</v>
      </c>
      <c r="EA12" s="70" t="str">
        <f>IF(Monitoring_new!EA12="","",Monitoring_new!EA12)</f>
        <v>da</v>
      </c>
      <c r="EB12" s="72" t="str">
        <f>IF(Monitoring_new!EB12="","",Monitoring_new!EB12)</f>
        <v>http://www.straseni.md/wp-content/uploads/2019/12/dec.-nr.-12.3-din-06-.12.2019-aprobarea-Statutului-M-Ap-Canal.pdf
http://www.straseni.md/wp-content/uploads/2019/12/STATUTUL-M-Ap-Canal-22.pdf</v>
      </c>
      <c r="EC12" s="70" t="str">
        <f>IF(Monitoring_new!EC12="","",Monitoring_new!EC12)</f>
        <v>nu</v>
      </c>
      <c r="ED12" s="72" t="str">
        <f>IF(Monitoring_new!ED12="","",Monitoring_new!ED12)</f>
        <v>Nu sînt informații (ultima dată verificat la 13.04.2020)</v>
      </c>
      <c r="EE12" s="70" t="str">
        <f>IF(Monitoring_new!EE12="","",Monitoring_new!EE12)</f>
        <v>da</v>
      </c>
      <c r="EF12" s="72" t="str">
        <f>IF(Monitoring_new!EF12="","",Monitoring_new!EF12)</f>
        <v>http://www.apacanalcahul.md/ro/AboutUs/CertificationLicensing/</v>
      </c>
      <c r="EG12" s="70" t="str">
        <f>IF(Monitoring_new!EG12="","",Monitoring_new!EG12)</f>
        <v>nu</v>
      </c>
      <c r="EH12" s="72" t="str">
        <f>IF(Monitoring_new!EH12="","",Monitoring_new!EH12)</f>
        <v>Nu sînt informații (ultima dată verificat la 13.04.2020)</v>
      </c>
      <c r="EI12" s="70" t="str">
        <f>IF(Monitoring_new!EI12="","",Monitoring_new!EI12)</f>
        <v>da</v>
      </c>
      <c r="EJ12" s="72" t="str">
        <f>IF(Monitoring_new!EJ12="","",Monitoring_new!EJ12)</f>
        <v>http://exdrupo.md/exdrupo/
https://www.chisinau.md/pageview.php?l=ro&amp;idc=470&amp;t=/Primaria/Intreprinderi-municipale/Intreprinderea-Municipala-EXDRUPO</v>
      </c>
      <c r="EK12" s="70" t="str">
        <f>IF(Monitoring_new!EK12="","",Monitoring_new!EK12)</f>
        <v>da</v>
      </c>
      <c r="EL12" s="72" t="str">
        <f>IF(Monitoring_new!EL12="","",Monitoring_new!EL12)</f>
        <v>http://dcc.md/desprenoi/regulament
https://www.chisinau.md/category.php?l=ro&amp;idc=469&amp;t=/Intreprinderi-municipale/</v>
      </c>
      <c r="EM12" s="70" t="str">
        <f>IF(Monitoring_new!EM12="","",Monitoring_new!EM12)</f>
        <v>da</v>
      </c>
      <c r="EN12" s="72" t="str">
        <f>IF(Monitoring_new!EN12="","",Monitoring_new!EN12)</f>
        <v>https://www.chisinau.md/category.php?l=ro&amp;idc=469&amp;t=/Intreprinderi-municipale/</v>
      </c>
      <c r="EO12" s="70" t="str">
        <f>IF(Monitoring_new!EO12="","",Monitoring_new!EO12)</f>
        <v>da</v>
      </c>
      <c r="EP12" s="72" t="str">
        <f>IF(Monitoring_new!EP12="","",Monitoring_new!EP12)</f>
        <v>https://www.chisinau.md/category.php?l=ro&amp;idc=469&amp;t=/Intreprinderi-municipale/</v>
      </c>
      <c r="EQ12" s="70" t="str">
        <f>IF(Monitoring_new!EQ12="","",Monitoring_new!EQ12)</f>
        <v>da</v>
      </c>
      <c r="ER12" s="72" t="str">
        <f>IF(Monitoring_new!ER12="","",Monitoring_new!ER12)</f>
        <v>https://www.chisinau.md/pageview.php?l=ro&amp;idc=473&amp;t=/Primaria/Intreprinderi-municipale/Intreprinderea-Municipala-Regia-Autosalubritate</v>
      </c>
      <c r="ES12" s="70" t="str">
        <f>IF(Monitoring_new!ES12="","",Monitoring_new!ES12)</f>
        <v>da</v>
      </c>
      <c r="ET12" s="72" t="str">
        <f>IF(Monitoring_new!ET12="","",Monitoring_new!ET12)</f>
        <v>https://www.chisinau.md/category.php?l=ro&amp;idc=469&amp;t=/Intreprinderi-municipale/</v>
      </c>
      <c r="EU12" s="70" t="str">
        <f>IF(Monitoring_new!EU12="","",Monitoring_new!EU12)</f>
        <v>da</v>
      </c>
      <c r="EV12" s="72" t="str">
        <f>IF(Monitoring_new!EV12="","",Monitoring_new!EV12)</f>
        <v>http://www.liftservice.md/historyMD.html
https://www.chisinau.md/pageview.php?l=ro&amp;idc=476&amp;t=/Primaria/Intreprinderi-municipale/Intreprinderea-Municipala-Specializata-LIFTSERVICE</v>
      </c>
      <c r="EW12" s="70" t="str">
        <f>IF(Monitoring_new!EW12="","",Monitoring_new!EW12)</f>
        <v>da</v>
      </c>
      <c r="EX12" s="72" t="str">
        <f>IF(Monitoring_new!EX12="","",Monitoring_new!EX12)</f>
        <v>https://www.chisinau.md/category.php?l=ro&amp;idc=469&amp;t=/Intreprinderi-municipale/</v>
      </c>
      <c r="EY12" s="70" t="str">
        <f>IF(Monitoring_new!EY12="","",Monitoring_new!EY12)</f>
        <v>da</v>
      </c>
      <c r="EZ12" s="72" t="str">
        <f>IF(Monitoring_new!EZ12="","",Monitoring_new!EZ12)</f>
        <v>https://www.chisinau.md/category.php?l=ro&amp;idc=469&amp;t=/Intreprinderi-municipale/</v>
      </c>
      <c r="FA12" s="173" t="str">
        <f t="shared" si="0"/>
        <v>da</v>
      </c>
      <c r="FB12" s="173">
        <f t="shared" si="1"/>
        <v>51</v>
      </c>
      <c r="FC12" s="173" t="str">
        <f t="shared" si="2"/>
        <v>nu</v>
      </c>
      <c r="FD12" s="173">
        <f t="shared" si="3"/>
        <v>15</v>
      </c>
      <c r="FE12" s="173" t="str">
        <f t="shared" si="4"/>
        <v>partial</v>
      </c>
      <c r="FF12" s="173">
        <f t="shared" si="5"/>
        <v>1</v>
      </c>
      <c r="FG12" s="173" t="str">
        <f t="shared" si="6"/>
        <v>N/A</v>
      </c>
      <c r="FH12" s="173">
        <f t="shared" si="7"/>
        <v>0</v>
      </c>
      <c r="FI12" s="173" t="str">
        <f t="shared" si="10"/>
        <v>___</v>
      </c>
      <c r="FJ12" s="173">
        <f t="shared" si="11"/>
        <v>0</v>
      </c>
      <c r="FK12" s="173">
        <f t="shared" si="12"/>
        <v>67</v>
      </c>
      <c r="FL12" s="173" t="str">
        <f t="shared" si="8"/>
        <v>da</v>
      </c>
      <c r="FM12" s="173" t="str">
        <f t="shared" si="9"/>
        <v>nu</v>
      </c>
      <c r="FN12" s="173">
        <f t="shared" si="13"/>
        <v>51</v>
      </c>
      <c r="FO12" s="173">
        <f t="shared" si="14"/>
        <v>15</v>
      </c>
      <c r="FP12" s="173">
        <f t="shared" si="15"/>
        <v>67</v>
      </c>
      <c r="FQ12" s="177">
        <f t="shared" si="16"/>
        <v>0.76119402985074625</v>
      </c>
      <c r="FR12" s="177">
        <f t="shared" si="17"/>
        <v>0.22388059701492538</v>
      </c>
      <c r="FS12" s="177">
        <f>COUNTIFS($W12:$EY12,$FL12,Points_new!$W$52:$EY$52,FS$1)/((COUNTIF(Points_new!$W$52:$EY$52,FS$1)-COUNTIFS($W12:$EY12,$FG12,Points_new!$W$52:$EY$52,FS$1)))</f>
        <v>0.76119402985074625</v>
      </c>
      <c r="FT12" s="177">
        <f>COUNTIFS($W12:$EY12,$FL12,Points_new!$W$51:$EY$51,FT$1)/((COUNTIF(Points_new!$W$51:$EY$51,FT$1)-COUNTIFS($W12:$EY12,$FG12,Points_new!$W$51:$EY$51,FT$1)))</f>
        <v>0.73333333333333328</v>
      </c>
      <c r="FU12" s="177">
        <f>COUNTIFS($W12:$EY12,$FL12,Points_new!$W$51:$EY$51,FU$1)/((COUNTIF(Points_new!$W$51:$EY$51,FU$1)-COUNTIFS($W12:$EY12,$FG12,Points_new!$W$51:$EY$51,FU$1)))</f>
        <v>1</v>
      </c>
      <c r="FV12" s="177" t="e">
        <f>COUNTIFS($W12:$EY12,$FL12,Points_new!$W$51:$EY$51,FV$1)/((COUNTIF(Points_new!$W$51:$EY$51,FV$1)-COUNTIFS($W12:$EY12,$FG12,Points_new!$W$51:$EY$51,FV$1)))</f>
        <v>#DIV/0!</v>
      </c>
      <c r="FW12" s="177" t="e">
        <f>COUNTIFS($W12:$EY12,$FL12,Points_new!$W$51:$EY$51,FW$1)/((COUNTIF(Points_new!$W$51:$EY$51,FW$1)-COUNTIFS($W12:$EY12,$FG12,Points_new!$W$51:$EY$51,FW$1)))</f>
        <v>#DIV/0!</v>
      </c>
      <c r="FX12" s="177">
        <f>COUNTIFS($W12:$EY12,$FL12,Points_new!$W$57:$EY$57,FX$1)/((COUNTIF(Points_new!$W$57:$EY$57,FX$1)-COUNTIFS($W12:$EY12,$FG12,Points_new!$W$57:$EY$57,FX$1)))</f>
        <v>1</v>
      </c>
      <c r="FY12" s="177">
        <f>COUNTIFS($W12:$EY12,$FL12,Points_new!$W$57:$EY$57,FY$1)/((COUNTIF(Points_new!$W$57:$EY$57,FY$1)-COUNTIFS($W12:$EY12,$FG12,Points_new!$W$57:$EY$57,FY$1)))</f>
        <v>1</v>
      </c>
      <c r="FZ12" s="177">
        <f>COUNTIFS($W12:$EY12,$FL12,Points_new!$W$57:$EY$57,FZ$1)/((COUNTIF(Points_new!$W$57:$EY$57,FZ$1)-COUNTIFS($W12:$EY12,$FG12,Points_new!$W$57:$EY$57,FZ$1)))</f>
        <v>1</v>
      </c>
      <c r="GA12" s="177">
        <f>COUNTIFS($W12:$EY12,$FL12,Points_new!$W$57:$EY$57,GA$1)/((COUNTIF(Points_new!$W$57:$EY$57,GA$1)-COUNTIFS($W12:$EY12,$FG12,Points_new!$W$57:$EY$57,GA$1)))</f>
        <v>0.75</v>
      </c>
      <c r="GB12" s="177" t="e">
        <f>COUNTIFS($W12:$EY12,$FL12,Points_new!$W$57:$EY$57,GB$1)/((COUNTIF(Points_new!$W$57:$EY$57,GB$1)-COUNTIFS($W12:$EY12,$FG12,Points_new!$W$57:$EY$57,GB$1)))</f>
        <v>#DIV/0!</v>
      </c>
      <c r="GC12" s="177" t="e">
        <f>COUNTIFS($W12:$EY12,$FL12,Points_new!$W$57:$EY$57,GC$1)/((COUNTIF(Points_new!$W$57:$EY$57,GC$1)-COUNTIFS($W12:$EY12,$FG12,Points_new!$W$57:$EY$57,GC$1)))</f>
        <v>#DIV/0!</v>
      </c>
      <c r="GD12" s="177">
        <f>COUNTIFS($W12:$EY12,$FL12,Points_new!$W$55:$EY$55,GD$1)/((COUNTIF(Points_new!$W$55:$EY$55,GD$1)-COUNTIFS($W12:$EY12,$FG12,Points_new!$W$55:$EY$55,GD$1)))</f>
        <v>0.76119402985074625</v>
      </c>
      <c r="GE12" s="177" t="e">
        <f>COUNTIFS($W12:$EY12,$FL12,Points_new!$W$55:$EY$55,GE$1)/((COUNTIF(Points_new!$W$55:$EY$55,GE$1)-COUNTIFS($W12:$EY12,$FG12,Points_new!$W$55:$EY$55,GE$1)))</f>
        <v>#DIV/0!</v>
      </c>
      <c r="GF12" s="177" t="e">
        <f>COUNTIFS($W12:$EY12,$FL12,Points_new!$W$55:$EY$55,GF$1)/((COUNTIF(Points_new!$W$55:$EY$55,GF$1)-COUNTIFS($W12:$EY12,$FG12,Points_new!$W$55:$EY$55,GF$1)))</f>
        <v>#DIV/0!</v>
      </c>
    </row>
    <row r="13" spans="1:192" ht="15" customHeight="1" x14ac:dyDescent="0.3">
      <c r="A13" s="10" t="str">
        <f>Monitoring_new!A13</f>
        <v>Q12</v>
      </c>
      <c r="B13" s="160" t="str">
        <f>Monitoring_new!B13</f>
        <v>Sînt publicate pe web rezultatele ședințelor Consiliului de Administrație / Adunării Generale (hotărîri, procese-verbale) în 2019 ?</v>
      </c>
      <c r="C13" s="160" t="str">
        <f>Monitoring_new!C13</f>
        <v>Are the outcomes of Management Board / General Assembly meetings (decisions, protocols) held in 2019 published on the Web page?</v>
      </c>
      <c r="D13" s="14" t="str">
        <f>Monitoring_new!D13</f>
        <v>Transparency and access to information</v>
      </c>
      <c r="E13" s="2" t="str">
        <f>Monitoring_new!E13</f>
        <v>tai5</v>
      </c>
      <c r="F13" s="2" t="str">
        <f>Monitoring_new!F13</f>
        <v>tai5k</v>
      </c>
      <c r="G13" s="6">
        <f>Monitoring_new!G13</f>
        <v>4</v>
      </c>
      <c r="H13" s="2" t="str">
        <f>Monitoring_new!H13</f>
        <v>da</v>
      </c>
      <c r="I13" s="2" t="str">
        <f>Monitoring_new!I13</f>
        <v>yes</v>
      </c>
      <c r="J13" s="2" t="str">
        <f>Monitoring_new!J13</f>
        <v>nu</v>
      </c>
      <c r="K13" s="2" t="str">
        <f>Monitoring_new!K13</f>
        <v>no</v>
      </c>
      <c r="L13" s="2" t="str">
        <f>Monitoring_new!L13</f>
        <v>partial</v>
      </c>
      <c r="M13" s="2" t="str">
        <f>Monitoring_new!M13</f>
        <v>partially</v>
      </c>
      <c r="N13" s="2" t="str">
        <f>Monitoring_new!N13</f>
        <v>N/A</v>
      </c>
      <c r="O13" s="2" t="str">
        <f>Monitoring_new!O13</f>
        <v>N/A</v>
      </c>
      <c r="P13" s="2" t="str">
        <f>Monitoring_new!P13</f>
        <v>___</v>
      </c>
      <c r="Q13" s="2" t="str">
        <f>Monitoring_new!Q13</f>
        <v>___</v>
      </c>
      <c r="R13" s="6">
        <f>Monitoring_new!R13</f>
        <v>4</v>
      </c>
      <c r="S13" s="2">
        <f>Monitoring_new!S13</f>
        <v>0</v>
      </c>
      <c r="T13" s="6">
        <f>Monitoring_new!T13</f>
        <v>2</v>
      </c>
      <c r="U13" s="2" t="str">
        <f>Monitoring_new!U13</f>
        <v>N/A</v>
      </c>
      <c r="V13" s="2" t="str">
        <f>Monitoring_new!V13</f>
        <v>___</v>
      </c>
      <c r="W13" s="70" t="str">
        <f>IF(Monitoring_new!W13="","",Monitoring_new!W13)</f>
        <v>nu</v>
      </c>
      <c r="X13" s="84" t="str">
        <f>IF(Monitoring_new!X13="","",Monitoring_new!X13)</f>
        <v>Pagina web nefuncțională ( 13 aprilie 2020)</v>
      </c>
      <c r="Y13" s="70" t="str">
        <f>IF(Monitoring_new!Y13="","",Monitoring_new!Y13)</f>
        <v>nu</v>
      </c>
      <c r="Z13" s="51" t="str">
        <f>IF(Monitoring_new!Z13="","",Monitoring_new!Z13)</f>
        <v>Nu sînt informații pe web (ultima dată verificat la 13.04.2020)</v>
      </c>
      <c r="AA13" s="70" t="str">
        <f>IF(Monitoring_new!AA13="","",Monitoring_new!AA13)</f>
        <v>partial</v>
      </c>
      <c r="AB13" s="64" t="str">
        <f>IF(Monitoring_new!AB13="","",Monitoring_new!AB13)</f>
        <v>https://www.termoelectrica.md/ro_RO/despre/transparenta/</v>
      </c>
      <c r="AC13" s="70" t="str">
        <f>IF(Monitoring_new!AC13="","",Monitoring_new!AC13)</f>
        <v>partial</v>
      </c>
      <c r="AD13" s="72" t="str">
        <f>IF(Monitoring_new!AD13="","",Monitoring_new!AD13)</f>
        <v>https://moldtelecom.md/ro/personal/Rapoarte</v>
      </c>
      <c r="AE13" s="70" t="str">
        <f>IF(Monitoring_new!AE13="","",Monitoring_new!AE13)</f>
        <v>nu</v>
      </c>
      <c r="AF13" s="72" t="str">
        <f>IF(Monitoring_new!AF13="","",Monitoring_new!AF13)</f>
        <v>Nu sînt informații pe web (ultima dată verificat la 13.04.2020)</v>
      </c>
      <c r="AG13" s="70" t="str">
        <f>IF(Monitoring_new!AG13="","",Monitoring_new!AG13)</f>
        <v>nu</v>
      </c>
      <c r="AH13" s="72" t="str">
        <f>IF(Monitoring_new!AH13="","",Monitoring_new!AH13)</f>
        <v>Nu sînt informații pe web (ultima dată verificat la 13.04.2020)</v>
      </c>
      <c r="AI13" s="70" t="str">
        <f>IF(Monitoring_new!AI13="","",Monitoring_new!AI13)</f>
        <v>nu</v>
      </c>
      <c r="AJ13" s="72" t="str">
        <f>IF(Monitoring_new!AJ13="","",Monitoring_new!AJ13)</f>
        <v>Nu sînt informații (ultima dată verificat la 13.04.2020)</v>
      </c>
      <c r="AK13" s="70" t="str">
        <f>IF(Monitoring_new!AK13="","",Monitoring_new!AK13)</f>
        <v>nu</v>
      </c>
      <c r="AL13" s="92" t="str">
        <f>IF(Monitoring_new!AL13="","",Monitoring_new!AL13)</f>
        <v>Nu sînt informații (ultima dată verificat la 13.04.2020)</v>
      </c>
      <c r="AM13" s="70" t="str">
        <f>IF(Monitoring_new!AM13="","",Monitoring_new!AM13)</f>
        <v>nu</v>
      </c>
      <c r="AN13" s="72" t="str">
        <f>IF(Monitoring_new!AN13="","",Monitoring_new!AN13)</f>
        <v>Nu sînt informații (ultima dată verificat la 13.04.2020)</v>
      </c>
      <c r="AO13" s="70" t="str">
        <f>IF(Monitoring_new!AO13="","",Monitoring_new!AO13)</f>
        <v>nu</v>
      </c>
      <c r="AP13" s="72" t="str">
        <f>IF(Monitoring_new!AP13="","",Monitoring_new!AP13)</f>
        <v>Nu sînt informații (ultima dată verificat la 13.04.2020)</v>
      </c>
      <c r="AQ13" s="70" t="str">
        <f>IF(Monitoring_new!AQ13="","",Monitoring_new!AQ13)</f>
        <v>nu</v>
      </c>
      <c r="AR13" s="72" t="str">
        <f>IF(Monitoring_new!AR13="","",Monitoring_new!AR13)</f>
        <v>Nu sînt informații (ultima dată verificat la 13.04.2020)</v>
      </c>
      <c r="AS13" s="70" t="str">
        <f>IF(Monitoring_new!AS13="","",Monitoring_new!AS13)</f>
        <v>nu</v>
      </c>
      <c r="AT13" s="72" t="str">
        <f>IF(Monitoring_new!AT13="","",Monitoring_new!AT13)</f>
        <v>Nu sînt informații (ultima dată verificat la 13.04.2020)</v>
      </c>
      <c r="AU13" s="70" t="str">
        <f>IF(Monitoring_new!AU13="","",Monitoring_new!AU13)</f>
        <v>nu</v>
      </c>
      <c r="AV13" s="72" t="str">
        <f>IF(Monitoring_new!AV13="","",Monitoring_new!AV13)</f>
        <v>Nu sînt informații (ultima dată verificat la 13.04.2020)</v>
      </c>
      <c r="AW13" s="70" t="str">
        <f>IF(Monitoring_new!AW13="","",Monitoring_new!AW13)</f>
        <v>nu</v>
      </c>
      <c r="AX13" s="92" t="str">
        <f>IF(Monitoring_new!AX13="","",Monitoring_new!AX13)</f>
        <v>Nu sînt informații (ultima dată verificat la 13.04.2020)</v>
      </c>
      <c r="AY13" s="70" t="str">
        <f>IF(Monitoring_new!AY13="","",Monitoring_new!AY13)</f>
        <v>nu</v>
      </c>
      <c r="AZ13" s="72" t="str">
        <f>IF(Monitoring_new!AZ13="","",Monitoring_new!AZ13)</f>
        <v>Nu sînt informații (ultima dată verificat la 13.04.2020)</v>
      </c>
      <c r="BA13" s="70" t="str">
        <f>IF(Monitoring_new!BA13="","",Monitoring_new!BA13)</f>
        <v>nu</v>
      </c>
      <c r="BB13" s="72" t="str">
        <f>IF(Monitoring_new!BB13="","",Monitoring_new!BB13)</f>
        <v>Nu sînt informații (ultima dată verificat la 13.04.2020)</v>
      </c>
      <c r="BC13" s="70" t="str">
        <f>IF(Monitoring_new!BC13="","",Monitoring_new!BC13)</f>
        <v>nu</v>
      </c>
      <c r="BD13" s="72" t="str">
        <f>IF(Monitoring_new!BD13="","",Monitoring_new!BD13)</f>
        <v/>
      </c>
      <c r="BE13" s="70" t="str">
        <f>IF(Monitoring_new!BE13="","",Monitoring_new!BE13)</f>
        <v>nu</v>
      </c>
      <c r="BF13" s="72" t="str">
        <f>IF(Monitoring_new!BF13="","",Monitoring_new!BF13)</f>
        <v>Nu sînt informații (ultima dată verificat la 13.04.2020)</v>
      </c>
      <c r="BG13" s="70" t="str">
        <f>IF(Monitoring_new!BG13="","",Monitoring_new!BG13)</f>
        <v>nu</v>
      </c>
      <c r="BH13" s="72" t="str">
        <f>IF(Monitoring_new!BH13="","",Monitoring_new!BH13)</f>
        <v>Nu sînt informații (ultima dată verificat la 13.04.2020)</v>
      </c>
      <c r="BI13" s="70" t="str">
        <f>IF(Monitoring_new!BI13="","",Monitoring_new!BI13)</f>
        <v>partial</v>
      </c>
      <c r="BJ13" s="72" t="str">
        <f>IF(Monitoring_new!BJ13="","",Monitoring_new!BJ13)</f>
        <v>https://www.metalferos.md/rezultatele-adunarii-actionarilor/new/
https://www.metalferos.md/rezultatele-adunarii-actionarilor/</v>
      </c>
      <c r="BK13" s="70" t="str">
        <f>IF(Monitoring_new!BK13="","",Monitoring_new!BK13)</f>
        <v>nu</v>
      </c>
      <c r="BL13" s="72" t="str">
        <f>IF(Monitoring_new!BL13="","",Monitoring_new!BL13)</f>
        <v>Nu sînt informații (ultima dată verificat la 13.04.2020)</v>
      </c>
      <c r="BM13" s="70" t="str">
        <f>IF(Monitoring_new!BM13="","",Monitoring_new!BM13)</f>
        <v>nu</v>
      </c>
      <c r="BN13" s="72" t="str">
        <f>IF(Monitoring_new!BN13="","",Monitoring_new!BN13)</f>
        <v>Nu sînt informații (ultima dată verificat la 13.04.2020)</v>
      </c>
      <c r="BO13" s="70" t="str">
        <f>IF(Monitoring_new!BO13="","",Monitoring_new!BO13)</f>
        <v>nu</v>
      </c>
      <c r="BP13" s="72" t="str">
        <f>IF(Monitoring_new!BP13="","",Monitoring_new!BP13)</f>
        <v>Nu sînt informații (ultima dată verificat la 13.04.2020)</v>
      </c>
      <c r="BQ13" s="70" t="str">
        <f>IF(Monitoring_new!BQ13="","",Monitoring_new!BQ13)</f>
        <v>partial</v>
      </c>
      <c r="BR13" s="72" t="str">
        <f>IF(Monitoring_new!BR13="","",Monitoring_new!BR13)</f>
        <v>http://www.energocom.md/about-us/transparenta</v>
      </c>
      <c r="BS13" s="70" t="str">
        <f>IF(Monitoring_new!BS13="","",Monitoring_new!BS13)</f>
        <v>nu</v>
      </c>
      <c r="BT13" s="81" t="str">
        <f>IF(Monitoring_new!BT13="","",Monitoring_new!BT13)</f>
        <v>Nu sînt informații (ultima dată verificat la 13.04.2020)</v>
      </c>
      <c r="BU13" s="70" t="str">
        <f>IF(Monitoring_new!BU13="","",Monitoring_new!BU13)</f>
        <v>nu</v>
      </c>
      <c r="BV13" s="72" t="str">
        <f>IF(Monitoring_new!BV13="","",Monitoring_new!BV13)</f>
        <v>Nu sînt informații (ultima dată verificat la 13.04.2020)</v>
      </c>
      <c r="BW13" s="70" t="str">
        <f>IF(Monitoring_new!BW13="","",Monitoring_new!BW13)</f>
        <v>nu</v>
      </c>
      <c r="BX13" s="85" t="str">
        <f>IF(Monitoring_new!BX13="","",Monitoring_new!BX13)</f>
        <v>Nu sînt informații (ultima dată verificat la 13.04.2020)</v>
      </c>
      <c r="BY13" s="70" t="str">
        <f>IF(Monitoring_new!BY13="","",Monitoring_new!BY13)</f>
        <v>nu</v>
      </c>
      <c r="BZ13" s="93" t="str">
        <f>IF(Monitoring_new!BZ13="","",Monitoring_new!BZ13)</f>
        <v>Nu sînt informații (ultima dată verificat la 13.04.2020)</v>
      </c>
      <c r="CA13" s="70" t="str">
        <f>IF(Monitoring_new!CA13="","",Monitoring_new!CA13)</f>
        <v>nu</v>
      </c>
      <c r="CB13" s="72" t="str">
        <f>IF(Monitoring_new!CB13="","",Monitoring_new!CB13)</f>
        <v>Nu sînt informații (ultima dată verificat la 13.04.2020)</v>
      </c>
      <c r="CC13" s="70" t="str">
        <f>IF(Monitoring_new!CC13="","",Monitoring_new!CC13)</f>
        <v>nu</v>
      </c>
      <c r="CD13" s="69" t="str">
        <f>IF(Monitoring_new!CD13="","",Monitoring_new!CD13)</f>
        <v>Nu sînt informații (ultima dată verificat la 13.04.2020)</v>
      </c>
      <c r="CE13" s="70" t="str">
        <f>IF(Monitoring_new!CE13="","",Monitoring_new!CE13)</f>
        <v>nu</v>
      </c>
      <c r="CF13" s="51" t="str">
        <f>IF(Monitoring_new!CF13="","",Monitoring_new!CF13)</f>
        <v>Nu sînt informații (ultima dată verificat la 13.04.2020)</v>
      </c>
      <c r="CG13" s="70" t="str">
        <f>IF(Monitoring_new!CG13="","",Monitoring_new!CG13)</f>
        <v>nu</v>
      </c>
      <c r="CH13" s="72" t="str">
        <f>IF(Monitoring_new!CH13="","",Monitoring_new!CH13)</f>
        <v>Nu sînt informații (ultima dată verificat la 13.04.2020)</v>
      </c>
      <c r="CI13" s="70" t="str">
        <f>IF(Monitoring_new!CI13="","",Monitoring_new!CI13)</f>
        <v>nu</v>
      </c>
      <c r="CJ13" s="72" t="str">
        <f>IF(Monitoring_new!CJ13="","",Monitoring_new!CJ13)</f>
        <v>Nu sînt informații (ultima dată verificat la 13.04.2020)</v>
      </c>
      <c r="CK13" s="70" t="str">
        <f>IF(Monitoring_new!CK13="","",Monitoring_new!CK13)</f>
        <v>nu</v>
      </c>
      <c r="CL13" s="72" t="str">
        <f>IF(Monitoring_new!CL13="","",Monitoring_new!CL13)</f>
        <v>Nu sînt informații (ultima dată verificat la 13.04.2020)</v>
      </c>
      <c r="CM13" s="70" t="str">
        <f>IF(Monitoring_new!CM13="","",Monitoring_new!CM13)</f>
        <v>nu</v>
      </c>
      <c r="CN13" s="72" t="str">
        <f>IF(Monitoring_new!CN13="","",Monitoring_new!CN13)</f>
        <v>Nu sînt informații (ultima dată verificat la 13.04.2020)</v>
      </c>
      <c r="CO13" s="70" t="str">
        <f>IF(Monitoring_new!CO13="","",Monitoring_new!CO13)</f>
        <v>nu</v>
      </c>
      <c r="CP13" s="72" t="str">
        <f>IF(Monitoring_new!CP13="","",Monitoring_new!CP13)</f>
        <v>Nu sînt informații (ultima dată verificat la 13.04.2020)</v>
      </c>
      <c r="CQ13" s="70" t="str">
        <f>IF(Monitoring_new!CQ13="","",Monitoring_new!CQ13)</f>
        <v>nu</v>
      </c>
      <c r="CR13" s="72" t="str">
        <f>IF(Monitoring_new!CR13="","",Monitoring_new!CR13)</f>
        <v>Nu sînt informații (ultima dată verificat la 13.04.2020)</v>
      </c>
      <c r="CS13" s="70" t="str">
        <f>IF(Monitoring_new!CS13="","",Monitoring_new!CS13)</f>
        <v>nu</v>
      </c>
      <c r="CT13" s="72" t="str">
        <f>IF(Monitoring_new!CT13="","",Monitoring_new!CT13)</f>
        <v>Nu sînt informații (ultima dată verificat la 13.04.2020)</v>
      </c>
      <c r="CU13" s="70" t="str">
        <f>IF(Monitoring_new!CU13="","",Monitoring_new!CU13)</f>
        <v>nu</v>
      </c>
      <c r="CV13" s="72" t="str">
        <f>IF(Monitoring_new!CV13="","",Monitoring_new!CV13)</f>
        <v>Nu sînt informații (ultima dată verificat la 13.04.2020)</v>
      </c>
      <c r="CW13" s="70" t="str">
        <f>IF(Monitoring_new!CW13="","",Monitoring_new!CW13)</f>
        <v>partial</v>
      </c>
      <c r="CX13" s="72" t="str">
        <f>IF(Monitoring_new!CX13="","",Monitoring_new!CX13)</f>
        <v>https://tracom.md/infocenters/notice/</v>
      </c>
      <c r="CY13" s="70" t="str">
        <f>IF(Monitoring_new!CY13="","",Monitoring_new!CY13)</f>
        <v>nu</v>
      </c>
      <c r="CZ13" s="72" t="str">
        <f>IF(Monitoring_new!CZ13="","",Monitoring_new!CZ13)</f>
        <v>Nu sînt informații (ultima dată verificat la 13.04.2020)</v>
      </c>
      <c r="DA13" s="70" t="str">
        <f>IF(Monitoring_new!DA13="","",Monitoring_new!DA13)</f>
        <v>nu</v>
      </c>
      <c r="DB13" s="72" t="str">
        <f>IF(Monitoring_new!DB13="","",Monitoring_new!DB13)</f>
        <v>Nu sînt informații (ultima dată verificat la 13.04.2020)</v>
      </c>
      <c r="DC13" s="70" t="str">
        <f>IF(Monitoring_new!DC13="","",Monitoring_new!DC13)</f>
        <v>nu</v>
      </c>
      <c r="DD13" s="72" t="str">
        <f>IF(Monitoring_new!DD13="","",Monitoring_new!DD13)</f>
        <v>Nu sînt informații (ultima dată verificat la 13.04.2020)</v>
      </c>
      <c r="DE13" s="70" t="str">
        <f>IF(Monitoring_new!DE13="","",Monitoring_new!DE13)</f>
        <v>nu</v>
      </c>
      <c r="DF13" s="72" t="str">
        <f>IF(Monitoring_new!DF13="","",Monitoring_new!DF13)</f>
        <v>Nu sînt informații (ultima dată verificat la 13.04.2020)</v>
      </c>
      <c r="DG13" s="70" t="str">
        <f>IF(Monitoring_new!DG13="","",Monitoring_new!DG13)</f>
        <v>nu</v>
      </c>
      <c r="DH13" s="85" t="str">
        <f>IF(Monitoring_new!DH13="","",Monitoring_new!DH13)</f>
        <v>Nu sînt informații (ultima dată verificat la 13.04.2020)</v>
      </c>
      <c r="DI13" s="70" t="str">
        <f>IF(Monitoring_new!DI13="","",Monitoring_new!DI13)</f>
        <v>nu</v>
      </c>
      <c r="DJ13" s="72" t="str">
        <f>IF(Monitoring_new!DJ13="","",Monitoring_new!DJ13)</f>
        <v>Nu sînt informații (ultima dată verificat la 13.04.2020)</v>
      </c>
      <c r="DK13" s="70" t="str">
        <f>IF(Monitoring_new!DK13="","",Monitoring_new!DK13)</f>
        <v>nu</v>
      </c>
      <c r="DL13" s="72" t="str">
        <f>IF(Monitoring_new!DL13="","",Monitoring_new!DL13)</f>
        <v>Nu sînt informații (ultima dată verificat la 13.04.2020)</v>
      </c>
      <c r="DM13" s="70" t="str">
        <f>IF(Monitoring_new!DM13="","",Monitoring_new!DM13)</f>
        <v>nu</v>
      </c>
      <c r="DN13" s="72" t="str">
        <f>IF(Monitoring_new!DN13="","",Monitoring_new!DN13)</f>
        <v>Nu sînt informații (ultima dată verificat la 13.04.2020)</v>
      </c>
      <c r="DO13" s="70" t="str">
        <f>IF(Monitoring_new!DO13="","",Monitoring_new!DO13)</f>
        <v>nu</v>
      </c>
      <c r="DP13" s="72" t="str">
        <f>IF(Monitoring_new!DP13="","",Monitoring_new!DP13)</f>
        <v>Nu sînt informații (ultima dată verificat la 13.04.2020)</v>
      </c>
      <c r="DQ13" s="70" t="str">
        <f>IF(Monitoring_new!DQ13="","",Monitoring_new!DQ13)</f>
        <v>nu</v>
      </c>
      <c r="DR13" s="72" t="str">
        <f>IF(Monitoring_new!DR13="","",Monitoring_new!DR13)</f>
        <v>Nu sînt informații (ultima dată verificat la 13.04.2020)</v>
      </c>
      <c r="DS13" s="70" t="str">
        <f>IF(Monitoring_new!DS13="","",Monitoring_new!DS13)</f>
        <v>nu</v>
      </c>
      <c r="DT13" s="72" t="str">
        <f>IF(Monitoring_new!DT13="","",Monitoring_new!DT13)</f>
        <v>Nu sînt informații (ultima dată verificat la 13.04.2020)</v>
      </c>
      <c r="DU13" s="70" t="str">
        <f>IF(Monitoring_new!DU13="","",Monitoring_new!DU13)</f>
        <v>nu</v>
      </c>
      <c r="DV13" s="72" t="str">
        <f>IF(Monitoring_new!DV13="","",Monitoring_new!DV13)</f>
        <v>Nu sînt informații (ultima dată verificat la 13.04.2020)</v>
      </c>
      <c r="DW13" s="70" t="str">
        <f>IF(Monitoring_new!DW13="","",Monitoring_new!DW13)</f>
        <v>nu</v>
      </c>
      <c r="DX13" s="72" t="str">
        <f>IF(Monitoring_new!DX13="","",Monitoring_new!DX13)</f>
        <v>Nu sînt informații (ultima dată verificat la 13.04.2020)</v>
      </c>
      <c r="DY13" s="70" t="str">
        <f>IF(Monitoring_new!DY13="","",Monitoring_new!DY13)</f>
        <v>nu</v>
      </c>
      <c r="DZ13" s="72" t="str">
        <f>IF(Monitoring_new!DZ13="","",Monitoring_new!DZ13)</f>
        <v>Nu sînt informații (ultima dată verificat la 13.04.2020)</v>
      </c>
      <c r="EA13" s="70" t="str">
        <f>IF(Monitoring_new!EA13="","",Monitoring_new!EA13)</f>
        <v>nu</v>
      </c>
      <c r="EB13" s="72" t="str">
        <f>IF(Monitoring_new!EB13="","",Monitoring_new!EB13)</f>
        <v>Nu sînt informații (ultima dată verificat la 13.04.2020)</v>
      </c>
      <c r="EC13" s="70" t="str">
        <f>IF(Monitoring_new!EC13="","",Monitoring_new!EC13)</f>
        <v>nu</v>
      </c>
      <c r="ED13" s="72" t="str">
        <f>IF(Monitoring_new!ED13="","",Monitoring_new!ED13)</f>
        <v>Nu sînt informații (ultima dată verificat la 13.04.2020)</v>
      </c>
      <c r="EE13" s="70" t="str">
        <f>IF(Monitoring_new!EE13="","",Monitoring_new!EE13)</f>
        <v>nu</v>
      </c>
      <c r="EF13" s="72" t="str">
        <f>IF(Monitoring_new!EF13="","",Monitoring_new!EF13)</f>
        <v>Nu sînt informații (ultima dată verificat la 13.04.2020)</v>
      </c>
      <c r="EG13" s="70" t="str">
        <f>IF(Monitoring_new!EG13="","",Monitoring_new!EG13)</f>
        <v>nu</v>
      </c>
      <c r="EH13" s="72" t="str">
        <f>IF(Monitoring_new!EH13="","",Monitoring_new!EH13)</f>
        <v>Nu sînt informații (ultima dată verificat la 13.04.2020)</v>
      </c>
      <c r="EI13" s="70" t="str">
        <f>IF(Monitoring_new!EI13="","",Monitoring_new!EI13)</f>
        <v>nu</v>
      </c>
      <c r="EJ13" s="72" t="str">
        <f>IF(Monitoring_new!EJ13="","",Monitoring_new!EJ13)</f>
        <v>Nu sînt informații (ultima dată verificat la 13.04.2020)</v>
      </c>
      <c r="EK13" s="70" t="str">
        <f>IF(Monitoring_new!EK13="","",Monitoring_new!EK13)</f>
        <v>nu</v>
      </c>
      <c r="EL13" s="72" t="str">
        <f>IF(Monitoring_new!EL13="","",Monitoring_new!EL13)</f>
        <v>Nu sînt informații (ultima dată verificat la 13.04.2020)</v>
      </c>
      <c r="EM13" s="70" t="str">
        <f>IF(Monitoring_new!EM13="","",Monitoring_new!EM13)</f>
        <v>nu</v>
      </c>
      <c r="EN13" s="72" t="str">
        <f>IF(Monitoring_new!EN13="","",Monitoring_new!EN13)</f>
        <v>Nu sînt informații (ultima dată verificat la 13.04.2020)</v>
      </c>
      <c r="EO13" s="70" t="str">
        <f>IF(Monitoring_new!EO13="","",Monitoring_new!EO13)</f>
        <v>nu</v>
      </c>
      <c r="EP13" s="72" t="str">
        <f>IF(Monitoring_new!EP13="","",Monitoring_new!EP13)</f>
        <v>Nu sînt informații (ultima dată verificat la 13.04.2020)</v>
      </c>
      <c r="EQ13" s="70" t="str">
        <f>IF(Monitoring_new!EQ13="","",Monitoring_new!EQ13)</f>
        <v>nu</v>
      </c>
      <c r="ER13" s="72" t="str">
        <f>IF(Monitoring_new!ER13="","",Monitoring_new!ER13)</f>
        <v>Nu sînt informații (ultima dată verificat la 13.04.2020)</v>
      </c>
      <c r="ES13" s="70" t="str">
        <f>IF(Monitoring_new!ES13="","",Monitoring_new!ES13)</f>
        <v>nu</v>
      </c>
      <c r="ET13" s="72" t="str">
        <f>IF(Monitoring_new!ET13="","",Monitoring_new!ET13)</f>
        <v>Nu sînt informații (ultima dată verificat la 13.04.2020)</v>
      </c>
      <c r="EU13" s="70" t="str">
        <f>IF(Monitoring_new!EU13="","",Monitoring_new!EU13)</f>
        <v>nu</v>
      </c>
      <c r="EV13" s="72" t="str">
        <f>IF(Monitoring_new!EV13="","",Monitoring_new!EV13)</f>
        <v>Nu sînt informații (ultima dată verificat la 13.04.2020)</v>
      </c>
      <c r="EW13" s="70" t="str">
        <f>IF(Monitoring_new!EW13="","",Monitoring_new!EW13)</f>
        <v>nu</v>
      </c>
      <c r="EX13" s="72" t="str">
        <f>IF(Monitoring_new!EX13="","",Monitoring_new!EX13)</f>
        <v>Nu sînt informații (ultima dată verificat la 13.04.2020)</v>
      </c>
      <c r="EY13" s="70" t="str">
        <f>IF(Monitoring_new!EY13="","",Monitoring_new!EY13)</f>
        <v>nu</v>
      </c>
      <c r="EZ13" s="72" t="str">
        <f>IF(Monitoring_new!EZ13="","",Monitoring_new!EZ13)</f>
        <v>Nu sînt informații (ultima dată verificat la 13.04.2020)</v>
      </c>
      <c r="FA13" s="173" t="str">
        <f t="shared" si="0"/>
        <v>da</v>
      </c>
      <c r="FB13" s="173">
        <f t="shared" si="1"/>
        <v>0</v>
      </c>
      <c r="FC13" s="173" t="str">
        <f t="shared" si="2"/>
        <v>nu</v>
      </c>
      <c r="FD13" s="173">
        <f t="shared" si="3"/>
        <v>62</v>
      </c>
      <c r="FE13" s="173" t="str">
        <f t="shared" si="4"/>
        <v>partial</v>
      </c>
      <c r="FF13" s="173">
        <f t="shared" si="5"/>
        <v>5</v>
      </c>
      <c r="FG13" s="173" t="str">
        <f t="shared" si="6"/>
        <v>N/A</v>
      </c>
      <c r="FH13" s="173">
        <f t="shared" si="7"/>
        <v>0</v>
      </c>
      <c r="FI13" s="173" t="str">
        <f t="shared" si="10"/>
        <v>___</v>
      </c>
      <c r="FJ13" s="173">
        <f t="shared" si="11"/>
        <v>0</v>
      </c>
      <c r="FK13" s="173">
        <f t="shared" si="12"/>
        <v>67</v>
      </c>
      <c r="FL13" s="173" t="str">
        <f t="shared" si="8"/>
        <v>da</v>
      </c>
      <c r="FM13" s="173" t="str">
        <f t="shared" si="9"/>
        <v>nu</v>
      </c>
      <c r="FN13" s="173">
        <f t="shared" si="13"/>
        <v>0</v>
      </c>
      <c r="FO13" s="173">
        <f t="shared" si="14"/>
        <v>62</v>
      </c>
      <c r="FP13" s="173">
        <f t="shared" si="15"/>
        <v>67</v>
      </c>
      <c r="FQ13" s="177">
        <f t="shared" si="16"/>
        <v>0</v>
      </c>
      <c r="FR13" s="177">
        <f t="shared" si="17"/>
        <v>0.92537313432835822</v>
      </c>
      <c r="FS13" s="177">
        <f>COUNTIFS($W13:$EY13,$FL13,Points_new!$W$52:$EY$52,FS$1)/((COUNTIF(Points_new!$W$52:$EY$52,FS$1)-COUNTIFS($W13:$EY13,$FG13,Points_new!$W$52:$EY$52,FS$1)))</f>
        <v>0</v>
      </c>
      <c r="FT13" s="177">
        <f>COUNTIFS($W13:$EY13,$FL13,Points_new!$W$51:$EY$51,FT$1)/((COUNTIF(Points_new!$W$51:$EY$51,FT$1)-COUNTIFS($W13:$EY13,$FG13,Points_new!$W$51:$EY$51,FT$1)))</f>
        <v>0</v>
      </c>
      <c r="FU13" s="177">
        <f>COUNTIFS($W13:$EY13,$FL13,Points_new!$W$51:$EY$51,FU$1)/((COUNTIF(Points_new!$W$51:$EY$51,FU$1)-COUNTIFS($W13:$EY13,$FG13,Points_new!$W$51:$EY$51,FU$1)))</f>
        <v>0</v>
      </c>
      <c r="FV13" s="177" t="e">
        <f>COUNTIFS($W13:$EY13,$FL13,Points_new!$W$51:$EY$51,FV$1)/((COUNTIF(Points_new!$W$51:$EY$51,FV$1)-COUNTIFS($W13:$EY13,$FG13,Points_new!$W$51:$EY$51,FV$1)))</f>
        <v>#DIV/0!</v>
      </c>
      <c r="FW13" s="177" t="e">
        <f>COUNTIFS($W13:$EY13,$FL13,Points_new!$W$51:$EY$51,FW$1)/((COUNTIF(Points_new!$W$51:$EY$51,FW$1)-COUNTIFS($W13:$EY13,$FG13,Points_new!$W$51:$EY$51,FW$1)))</f>
        <v>#DIV/0!</v>
      </c>
      <c r="FX13" s="177">
        <f>COUNTIFS($W13:$EY13,$FL13,Points_new!$W$57:$EY$57,FX$1)/((COUNTIF(Points_new!$W$57:$EY$57,FX$1)-COUNTIFS($W13:$EY13,$FG13,Points_new!$W$57:$EY$57,FX$1)))</f>
        <v>0</v>
      </c>
      <c r="FY13" s="177">
        <f>COUNTIFS($W13:$EY13,$FL13,Points_new!$W$57:$EY$57,FY$1)/((COUNTIF(Points_new!$W$57:$EY$57,FY$1)-COUNTIFS($W13:$EY13,$FG13,Points_new!$W$57:$EY$57,FY$1)))</f>
        <v>0</v>
      </c>
      <c r="FZ13" s="177">
        <f>COUNTIFS($W13:$EY13,$FL13,Points_new!$W$57:$EY$57,FZ$1)/((COUNTIF(Points_new!$W$57:$EY$57,FZ$1)-COUNTIFS($W13:$EY13,$FG13,Points_new!$W$57:$EY$57,FZ$1)))</f>
        <v>0</v>
      </c>
      <c r="GA13" s="177">
        <f>COUNTIFS($W13:$EY13,$FL13,Points_new!$W$57:$EY$57,GA$1)/((COUNTIF(Points_new!$W$57:$EY$57,GA$1)-COUNTIFS($W13:$EY13,$FG13,Points_new!$W$57:$EY$57,GA$1)))</f>
        <v>0</v>
      </c>
      <c r="GB13" s="177" t="e">
        <f>COUNTIFS($W13:$EY13,$FL13,Points_new!$W$57:$EY$57,GB$1)/((COUNTIF(Points_new!$W$57:$EY$57,GB$1)-COUNTIFS($W13:$EY13,$FG13,Points_new!$W$57:$EY$57,GB$1)))</f>
        <v>#DIV/0!</v>
      </c>
      <c r="GC13" s="177" t="e">
        <f>COUNTIFS($W13:$EY13,$FL13,Points_new!$W$57:$EY$57,GC$1)/((COUNTIF(Points_new!$W$57:$EY$57,GC$1)-COUNTIFS($W13:$EY13,$FG13,Points_new!$W$57:$EY$57,GC$1)))</f>
        <v>#DIV/0!</v>
      </c>
      <c r="GD13" s="177">
        <f>COUNTIFS($W13:$EY13,$FL13,Points_new!$W$55:$EY$55,GD$1)/((COUNTIF(Points_new!$W$55:$EY$55,GD$1)-COUNTIFS($W13:$EY13,$FG13,Points_new!$W$55:$EY$55,GD$1)))</f>
        <v>0</v>
      </c>
      <c r="GE13" s="177" t="e">
        <f>COUNTIFS($W13:$EY13,$FL13,Points_new!$W$55:$EY$55,GE$1)/((COUNTIF(Points_new!$W$55:$EY$55,GE$1)-COUNTIFS($W13:$EY13,$FG13,Points_new!$W$55:$EY$55,GE$1)))</f>
        <v>#DIV/0!</v>
      </c>
      <c r="GF13" s="177" t="e">
        <f>COUNTIFS($W13:$EY13,$FL13,Points_new!$W$55:$EY$55,GF$1)/((COUNTIF(Points_new!$W$55:$EY$55,GF$1)-COUNTIFS($W13:$EY13,$FG13,Points_new!$W$55:$EY$55,GF$1)))</f>
        <v>#DIV/0!</v>
      </c>
    </row>
    <row r="14" spans="1:192" s="233" customFormat="1" ht="15" customHeight="1" x14ac:dyDescent="0.3">
      <c r="A14" s="202" t="str">
        <f>Monitoring_new!A14</f>
        <v>Q13</v>
      </c>
      <c r="B14" s="203" t="str">
        <f>Monitoring_new!B14</f>
        <v xml:space="preserve">Sînt publicate pe web informații despre costurile călătoriilor de afaceri ale administratorului întreprinderii în 2017 ?  </v>
      </c>
      <c r="C14" s="203" t="str">
        <f>Monitoring_new!C14</f>
        <v xml:space="preserve">Is there any information on business trip costs incurred by the enterprise Administrator/Manager in 2017?  </v>
      </c>
      <c r="D14" s="205" t="str">
        <f>Monitoring_new!D14</f>
        <v>Transparency and access to information</v>
      </c>
      <c r="E14" s="206" t="str">
        <f>Monitoring_new!E14</f>
        <v>tai6</v>
      </c>
      <c r="F14" s="206" t="str">
        <f>Monitoring_new!F14</f>
        <v>tai6k</v>
      </c>
      <c r="G14" s="207">
        <f>Monitoring_new!G14</f>
        <v>0</v>
      </c>
      <c r="H14" s="206" t="str">
        <f>Monitoring_new!H14</f>
        <v>da</v>
      </c>
      <c r="I14" s="206" t="str">
        <f>Monitoring_new!I14</f>
        <v>yes</v>
      </c>
      <c r="J14" s="206" t="str">
        <f>Monitoring_new!J14</f>
        <v>nu</v>
      </c>
      <c r="K14" s="206" t="str">
        <f>Monitoring_new!K14</f>
        <v>no</v>
      </c>
      <c r="L14" s="206" t="str">
        <f>Monitoring_new!L14</f>
        <v>partial</v>
      </c>
      <c r="M14" s="206" t="str">
        <f>Monitoring_new!M14</f>
        <v>partially</v>
      </c>
      <c r="N14" s="206" t="str">
        <f>Monitoring_new!N14</f>
        <v>N/A</v>
      </c>
      <c r="O14" s="206" t="str">
        <f>Monitoring_new!O14</f>
        <v>N/A</v>
      </c>
      <c r="P14" s="206" t="str">
        <f>Monitoring_new!P14</f>
        <v>___</v>
      </c>
      <c r="Q14" s="206" t="str">
        <f>Monitoring_new!Q14</f>
        <v>___</v>
      </c>
      <c r="R14" s="207">
        <f>Monitoring_new!R14</f>
        <v>0</v>
      </c>
      <c r="S14" s="206">
        <f>Monitoring_new!S14</f>
        <v>0</v>
      </c>
      <c r="T14" s="207">
        <f>Monitoring_new!T14</f>
        <v>0</v>
      </c>
      <c r="U14" s="206" t="str">
        <f>Monitoring_new!U14</f>
        <v>N/A</v>
      </c>
      <c r="V14" s="206" t="str">
        <f>Monitoring_new!V14</f>
        <v>___</v>
      </c>
      <c r="W14" s="208" t="str">
        <f>IF(Monitoring_new!W14="","",Monitoring_new!W14)</f>
        <v/>
      </c>
      <c r="X14" s="209" t="str">
        <f>IF(Monitoring_new!X14="","",Monitoring_new!X14)</f>
        <v/>
      </c>
      <c r="Y14" s="208" t="str">
        <f>IF(Monitoring_new!Y14="","",Monitoring_new!Y14)</f>
        <v/>
      </c>
      <c r="Z14" s="210" t="str">
        <f>IF(Monitoring_new!Z14="","",Monitoring_new!Z14)</f>
        <v/>
      </c>
      <c r="AA14" s="208" t="str">
        <f>IF(Monitoring_new!AA14="","",Monitoring_new!AA14)</f>
        <v/>
      </c>
      <c r="AB14" s="211" t="str">
        <f>IF(Monitoring_new!AB14="","",Monitoring_new!AB14)</f>
        <v/>
      </c>
      <c r="AC14" s="208" t="str">
        <f>IF(Monitoring_new!AC14="","",Monitoring_new!AC14)</f>
        <v/>
      </c>
      <c r="AD14" s="212" t="str">
        <f>IF(Monitoring_new!AD14="","",Monitoring_new!AD14)</f>
        <v/>
      </c>
      <c r="AE14" s="208" t="str">
        <f>IF(Monitoring_new!AE14="","",Monitoring_new!AE14)</f>
        <v/>
      </c>
      <c r="AF14" s="212" t="str">
        <f>IF(Monitoring_new!AF14="","",Monitoring_new!AF14)</f>
        <v/>
      </c>
      <c r="AG14" s="208" t="str">
        <f>IF(Monitoring_new!AG14="","",Monitoring_new!AG14)</f>
        <v/>
      </c>
      <c r="AH14" s="212" t="str">
        <f>IF(Monitoring_new!AH14="","",Monitoring_new!AH14)</f>
        <v/>
      </c>
      <c r="AI14" s="208" t="str">
        <f>IF(Monitoring_new!AI14="","",Monitoring_new!AI14)</f>
        <v/>
      </c>
      <c r="AJ14" s="212" t="str">
        <f>IF(Monitoring_new!AJ14="","",Monitoring_new!AJ14)</f>
        <v/>
      </c>
      <c r="AK14" s="208" t="str">
        <f>IF(Monitoring_new!AK14="","",Monitoring_new!AK14)</f>
        <v/>
      </c>
      <c r="AL14" s="213" t="str">
        <f>IF(Monitoring_new!AL14="","",Monitoring_new!AL14)</f>
        <v/>
      </c>
      <c r="AM14" s="208" t="str">
        <f>IF(Monitoring_new!AM14="","",Monitoring_new!AM14)</f>
        <v/>
      </c>
      <c r="AN14" s="212" t="str">
        <f>IF(Monitoring_new!AN14="","",Monitoring_new!AN14)</f>
        <v/>
      </c>
      <c r="AO14" s="208" t="str">
        <f>IF(Monitoring_new!AO14="","",Monitoring_new!AO14)</f>
        <v/>
      </c>
      <c r="AP14" s="212" t="str">
        <f>IF(Monitoring_new!AP14="","",Monitoring_new!AP14)</f>
        <v/>
      </c>
      <c r="AQ14" s="208" t="str">
        <f>IF(Monitoring_new!AQ14="","",Monitoring_new!AQ14)</f>
        <v/>
      </c>
      <c r="AR14" s="212" t="str">
        <f>IF(Monitoring_new!AR14="","",Monitoring_new!AR14)</f>
        <v/>
      </c>
      <c r="AS14" s="208" t="str">
        <f>IF(Monitoring_new!AS14="","",Monitoring_new!AS14)</f>
        <v/>
      </c>
      <c r="AT14" s="212" t="str">
        <f>IF(Monitoring_new!AT14="","",Monitoring_new!AT14)</f>
        <v/>
      </c>
      <c r="AU14" s="208" t="str">
        <f>IF(Monitoring_new!AU14="","",Monitoring_new!AU14)</f>
        <v/>
      </c>
      <c r="AV14" s="214" t="str">
        <f>IF(Monitoring_new!AV14="","",Monitoring_new!AV14)</f>
        <v/>
      </c>
      <c r="AW14" s="208" t="str">
        <f>IF(Monitoring_new!AW14="","",Monitoring_new!AW14)</f>
        <v/>
      </c>
      <c r="AX14" s="215" t="str">
        <f>IF(Monitoring_new!AX14="","",Monitoring_new!AX14)</f>
        <v/>
      </c>
      <c r="AY14" s="208" t="str">
        <f>IF(Monitoring_new!AY14="","",Monitoring_new!AY14)</f>
        <v/>
      </c>
      <c r="AZ14" s="212" t="str">
        <f>IF(Monitoring_new!AZ14="","",Monitoring_new!AZ14)</f>
        <v/>
      </c>
      <c r="BA14" s="208" t="str">
        <f>IF(Monitoring_new!BA14="","",Monitoring_new!BA14)</f>
        <v/>
      </c>
      <c r="BB14" s="212" t="str">
        <f>IF(Monitoring_new!BB14="","",Monitoring_new!BB14)</f>
        <v/>
      </c>
      <c r="BC14" s="208" t="str">
        <f>IF(Monitoring_new!BC14="","",Monitoring_new!BC14)</f>
        <v/>
      </c>
      <c r="BD14" s="212" t="str">
        <f>IF(Monitoring_new!BD14="","",Monitoring_new!BD14)</f>
        <v/>
      </c>
      <c r="BE14" s="208" t="str">
        <f>IF(Monitoring_new!BE14="","",Monitoring_new!BE14)</f>
        <v/>
      </c>
      <c r="BF14" s="212" t="str">
        <f>IF(Monitoring_new!BF14="","",Monitoring_new!BF14)</f>
        <v/>
      </c>
      <c r="BG14" s="208" t="str">
        <f>IF(Monitoring_new!BG14="","",Monitoring_new!BG14)</f>
        <v/>
      </c>
      <c r="BH14" s="212" t="str">
        <f>IF(Monitoring_new!BH14="","",Monitoring_new!BH14)</f>
        <v/>
      </c>
      <c r="BI14" s="208" t="str">
        <f>IF(Monitoring_new!BI14="","",Monitoring_new!BI14)</f>
        <v/>
      </c>
      <c r="BJ14" s="212" t="str">
        <f>IF(Monitoring_new!BJ14="","",Monitoring_new!BJ14)</f>
        <v/>
      </c>
      <c r="BK14" s="208" t="str">
        <f>IF(Monitoring_new!BK14="","",Monitoring_new!BK14)</f>
        <v/>
      </c>
      <c r="BL14" s="212" t="str">
        <f>IF(Monitoring_new!BL14="","",Monitoring_new!BL14)</f>
        <v/>
      </c>
      <c r="BM14" s="208" t="str">
        <f>IF(Monitoring_new!BM14="","",Monitoring_new!BM14)</f>
        <v/>
      </c>
      <c r="BN14" s="212" t="str">
        <f>IF(Monitoring_new!BN14="","",Monitoring_new!BN14)</f>
        <v/>
      </c>
      <c r="BO14" s="208" t="str">
        <f>IF(Monitoring_new!BO14="","",Monitoring_new!BO14)</f>
        <v/>
      </c>
      <c r="BP14" s="212" t="str">
        <f>IF(Monitoring_new!BP14="","",Monitoring_new!BP14)</f>
        <v/>
      </c>
      <c r="BQ14" s="208" t="str">
        <f>IF(Monitoring_new!BQ14="","",Monitoring_new!BQ14)</f>
        <v/>
      </c>
      <c r="BR14" s="212" t="str">
        <f>IF(Monitoring_new!BR14="","",Monitoring_new!BR14)</f>
        <v/>
      </c>
      <c r="BS14" s="208" t="str">
        <f>IF(Monitoring_new!BS14="","",Monitoring_new!BS14)</f>
        <v/>
      </c>
      <c r="BT14" s="212" t="str">
        <f>IF(Monitoring_new!BT14="","",Monitoring_new!BT14)</f>
        <v/>
      </c>
      <c r="BU14" s="208" t="str">
        <f>IF(Monitoring_new!BU14="","",Monitoring_new!BU14)</f>
        <v/>
      </c>
      <c r="BV14" s="212" t="str">
        <f>IF(Monitoring_new!BV14="","",Monitoring_new!BV14)</f>
        <v/>
      </c>
      <c r="BW14" s="208" t="str">
        <f>IF(Monitoring_new!BW14="","",Monitoring_new!BW14)</f>
        <v/>
      </c>
      <c r="BX14" s="214" t="str">
        <f>IF(Monitoring_new!BX14="","",Monitoring_new!BX14)</f>
        <v/>
      </c>
      <c r="BY14" s="208" t="str">
        <f>IF(Monitoring_new!BY14="","",Monitoring_new!BY14)</f>
        <v/>
      </c>
      <c r="BZ14" s="215" t="str">
        <f>IF(Monitoring_new!BZ14="","",Monitoring_new!BZ14)</f>
        <v/>
      </c>
      <c r="CA14" s="208" t="str">
        <f>IF(Monitoring_new!CA14="","",Monitoring_new!CA14)</f>
        <v/>
      </c>
      <c r="CB14" s="214" t="str">
        <f>IF(Monitoring_new!CB14="","",Monitoring_new!CB14)</f>
        <v/>
      </c>
      <c r="CC14" s="208" t="str">
        <f>IF(Monitoring_new!CC14="","",Monitoring_new!CC14)</f>
        <v/>
      </c>
      <c r="CD14" s="216" t="str">
        <f>IF(Monitoring_new!CD14="","",Monitoring_new!CD14)</f>
        <v/>
      </c>
      <c r="CE14" s="208" t="str">
        <f>IF(Monitoring_new!CE14="","",Monitoring_new!CE14)</f>
        <v/>
      </c>
      <c r="CF14" s="217" t="str">
        <f>IF(Monitoring_new!CF14="","",Monitoring_new!CF14)</f>
        <v/>
      </c>
      <c r="CG14" s="208" t="str">
        <f>IF(Monitoring_new!CG14="","",Monitoring_new!CG14)</f>
        <v/>
      </c>
      <c r="CH14" s="212" t="str">
        <f>IF(Monitoring_new!CH14="","",Monitoring_new!CH14)</f>
        <v/>
      </c>
      <c r="CI14" s="208" t="str">
        <f>IF(Monitoring_new!CI14="","",Monitoring_new!CI14)</f>
        <v/>
      </c>
      <c r="CJ14" s="212" t="str">
        <f>IF(Monitoring_new!CJ14="","",Monitoring_new!CJ14)</f>
        <v/>
      </c>
      <c r="CK14" s="208" t="str">
        <f>IF(Monitoring_new!CK14="","",Monitoring_new!CK14)</f>
        <v/>
      </c>
      <c r="CL14" s="212" t="str">
        <f>IF(Monitoring_new!CL14="","",Monitoring_new!CL14)</f>
        <v/>
      </c>
      <c r="CM14" s="208" t="str">
        <f>IF(Monitoring_new!CM14="","",Monitoring_new!CM14)</f>
        <v/>
      </c>
      <c r="CN14" s="212" t="str">
        <f>IF(Monitoring_new!CN14="","",Monitoring_new!CN14)</f>
        <v/>
      </c>
      <c r="CO14" s="208" t="str">
        <f>IF(Monitoring_new!CO14="","",Monitoring_new!CO14)</f>
        <v/>
      </c>
      <c r="CP14" s="212" t="str">
        <f>IF(Monitoring_new!CP14="","",Monitoring_new!CP14)</f>
        <v/>
      </c>
      <c r="CQ14" s="208" t="str">
        <f>IF(Monitoring_new!CQ14="","",Monitoring_new!CQ14)</f>
        <v/>
      </c>
      <c r="CR14" s="212" t="str">
        <f>IF(Monitoring_new!CR14="","",Monitoring_new!CR14)</f>
        <v/>
      </c>
      <c r="CS14" s="208" t="str">
        <f>IF(Monitoring_new!CS14="","",Monitoring_new!CS14)</f>
        <v/>
      </c>
      <c r="CT14" s="212" t="str">
        <f>IF(Monitoring_new!CT14="","",Monitoring_new!CT14)</f>
        <v/>
      </c>
      <c r="CU14" s="208" t="str">
        <f>IF(Monitoring_new!CU14="","",Monitoring_new!CU14)</f>
        <v/>
      </c>
      <c r="CV14" s="212" t="str">
        <f>IF(Monitoring_new!CV14="","",Monitoring_new!CV14)</f>
        <v/>
      </c>
      <c r="CW14" s="208" t="str">
        <f>IF(Monitoring_new!CW14="","",Monitoring_new!CW14)</f>
        <v/>
      </c>
      <c r="CX14" s="212" t="str">
        <f>IF(Monitoring_new!CX14="","",Monitoring_new!CX14)</f>
        <v/>
      </c>
      <c r="CY14" s="208" t="str">
        <f>IF(Monitoring_new!CY14="","",Monitoring_new!CY14)</f>
        <v/>
      </c>
      <c r="CZ14" s="212" t="str">
        <f>IF(Monitoring_new!CZ14="","",Monitoring_new!CZ14)</f>
        <v/>
      </c>
      <c r="DA14" s="208" t="str">
        <f>IF(Monitoring_new!DA14="","",Monitoring_new!DA14)</f>
        <v/>
      </c>
      <c r="DB14" s="212" t="str">
        <f>IF(Monitoring_new!DB14="","",Monitoring_new!DB14)</f>
        <v/>
      </c>
      <c r="DC14" s="208" t="str">
        <f>IF(Monitoring_new!DC14="","",Monitoring_new!DC14)</f>
        <v/>
      </c>
      <c r="DD14" s="212" t="str">
        <f>IF(Monitoring_new!DD14="","",Monitoring_new!DD14)</f>
        <v/>
      </c>
      <c r="DE14" s="208" t="str">
        <f>IF(Monitoring_new!DE14="","",Monitoring_new!DE14)</f>
        <v/>
      </c>
      <c r="DF14" s="212" t="str">
        <f>IF(Monitoring_new!DF14="","",Monitoring_new!DF14)</f>
        <v/>
      </c>
      <c r="DG14" s="208" t="str">
        <f>IF(Monitoring_new!DG14="","",Monitoring_new!DG14)</f>
        <v/>
      </c>
      <c r="DH14" s="212" t="str">
        <f>IF(Monitoring_new!DH14="","",Monitoring_new!DH14)</f>
        <v/>
      </c>
      <c r="DI14" s="208" t="str">
        <f>IF(Monitoring_new!DI14="","",Monitoring_new!DI14)</f>
        <v/>
      </c>
      <c r="DJ14" s="212" t="str">
        <f>IF(Monitoring_new!DJ14="","",Monitoring_new!DJ14)</f>
        <v/>
      </c>
      <c r="DK14" s="208" t="str">
        <f>IF(Monitoring_new!DK14="","",Monitoring_new!DK14)</f>
        <v/>
      </c>
      <c r="DL14" s="214" t="str">
        <f>IF(Monitoring_new!DL14="","",Monitoring_new!DL14)</f>
        <v/>
      </c>
      <c r="DM14" s="208" t="str">
        <f>IF(Monitoring_new!DM14="","",Monitoring_new!DM14)</f>
        <v/>
      </c>
      <c r="DN14" s="212" t="str">
        <f>IF(Monitoring_new!DN14="","",Monitoring_new!DN14)</f>
        <v/>
      </c>
      <c r="DO14" s="208" t="str">
        <f>IF(Monitoring_new!DO14="","",Monitoring_new!DO14)</f>
        <v/>
      </c>
      <c r="DP14" s="212" t="str">
        <f>IF(Monitoring_new!DP14="","",Monitoring_new!DP14)</f>
        <v/>
      </c>
      <c r="DQ14" s="208" t="str">
        <f>IF(Monitoring_new!DQ14="","",Monitoring_new!DQ14)</f>
        <v/>
      </c>
      <c r="DR14" s="212" t="str">
        <f>IF(Monitoring_new!DR14="","",Monitoring_new!DR14)</f>
        <v/>
      </c>
      <c r="DS14" s="208" t="str">
        <f>IF(Monitoring_new!DS14="","",Monitoring_new!DS14)</f>
        <v/>
      </c>
      <c r="DT14" s="212" t="str">
        <f>IF(Monitoring_new!DT14="","",Monitoring_new!DT14)</f>
        <v/>
      </c>
      <c r="DU14" s="208" t="str">
        <f>IF(Monitoring_new!DU14="","",Monitoring_new!DU14)</f>
        <v/>
      </c>
      <c r="DV14" s="212" t="str">
        <f>IF(Monitoring_new!DV14="","",Monitoring_new!DV14)</f>
        <v/>
      </c>
      <c r="DW14" s="208" t="str">
        <f>IF(Monitoring_new!DW14="","",Monitoring_new!DW14)</f>
        <v/>
      </c>
      <c r="DX14" s="212" t="str">
        <f>IF(Monitoring_new!DX14="","",Monitoring_new!DX14)</f>
        <v/>
      </c>
      <c r="DY14" s="208" t="str">
        <f>IF(Monitoring_new!DY14="","",Monitoring_new!DY14)</f>
        <v/>
      </c>
      <c r="DZ14" s="212" t="str">
        <f>IF(Monitoring_new!DZ14="","",Monitoring_new!DZ14)</f>
        <v/>
      </c>
      <c r="EA14" s="208" t="str">
        <f>IF(Monitoring_new!EA14="","",Monitoring_new!EA14)</f>
        <v/>
      </c>
      <c r="EB14" s="212" t="str">
        <f>IF(Monitoring_new!EB14="","",Monitoring_new!EB14)</f>
        <v/>
      </c>
      <c r="EC14" s="208" t="str">
        <f>IF(Monitoring_new!EC14="","",Monitoring_new!EC14)</f>
        <v/>
      </c>
      <c r="ED14" s="212" t="str">
        <f>IF(Monitoring_new!ED14="","",Monitoring_new!ED14)</f>
        <v/>
      </c>
      <c r="EE14" s="208" t="str">
        <f>IF(Monitoring_new!EE14="","",Monitoring_new!EE14)</f>
        <v/>
      </c>
      <c r="EF14" s="212" t="str">
        <f>IF(Monitoring_new!EF14="","",Monitoring_new!EF14)</f>
        <v/>
      </c>
      <c r="EG14" s="208" t="str">
        <f>IF(Monitoring_new!EG14="","",Monitoring_new!EG14)</f>
        <v/>
      </c>
      <c r="EH14" s="212" t="str">
        <f>IF(Monitoring_new!EH14="","",Monitoring_new!EH14)</f>
        <v/>
      </c>
      <c r="EI14" s="208" t="str">
        <f>IF(Monitoring_new!EI14="","",Monitoring_new!EI14)</f>
        <v/>
      </c>
      <c r="EJ14" s="212" t="str">
        <f>IF(Monitoring_new!EJ14="","",Monitoring_new!EJ14)</f>
        <v/>
      </c>
      <c r="EK14" s="208" t="str">
        <f>IF(Monitoring_new!EK14="","",Monitoring_new!EK14)</f>
        <v/>
      </c>
      <c r="EL14" s="212" t="str">
        <f>IF(Monitoring_new!EL14="","",Monitoring_new!EL14)</f>
        <v/>
      </c>
      <c r="EM14" s="208" t="str">
        <f>IF(Monitoring_new!EM14="","",Monitoring_new!EM14)</f>
        <v/>
      </c>
      <c r="EN14" s="212" t="str">
        <f>IF(Monitoring_new!EN14="","",Monitoring_new!EN14)</f>
        <v/>
      </c>
      <c r="EO14" s="208" t="str">
        <f>IF(Monitoring_new!EO14="","",Monitoring_new!EO14)</f>
        <v/>
      </c>
      <c r="EP14" s="212" t="str">
        <f>IF(Monitoring_new!EP14="","",Monitoring_new!EP14)</f>
        <v/>
      </c>
      <c r="EQ14" s="208" t="str">
        <f>IF(Monitoring_new!EQ14="","",Monitoring_new!EQ14)</f>
        <v/>
      </c>
      <c r="ER14" s="212" t="str">
        <f>IF(Monitoring_new!ER14="","",Monitoring_new!ER14)</f>
        <v/>
      </c>
      <c r="ES14" s="208" t="str">
        <f>IF(Monitoring_new!ES14="","",Monitoring_new!ES14)</f>
        <v/>
      </c>
      <c r="ET14" s="212" t="str">
        <f>IF(Monitoring_new!ET14="","",Monitoring_new!ET14)</f>
        <v/>
      </c>
      <c r="EU14" s="208" t="str">
        <f>IF(Monitoring_new!EU14="","",Monitoring_new!EU14)</f>
        <v/>
      </c>
      <c r="EV14" s="212" t="str">
        <f>IF(Monitoring_new!EV14="","",Monitoring_new!EV14)</f>
        <v/>
      </c>
      <c r="EW14" s="208" t="str">
        <f>IF(Monitoring_new!EW14="","",Monitoring_new!EW14)</f>
        <v/>
      </c>
      <c r="EX14" s="212" t="str">
        <f>IF(Monitoring_new!EX14="","",Monitoring_new!EX14)</f>
        <v/>
      </c>
      <c r="EY14" s="208" t="str">
        <f>IF(Monitoring_new!EY14="","",Monitoring_new!EY14)</f>
        <v/>
      </c>
      <c r="EZ14" s="212" t="str">
        <f>IF(Monitoring_new!EZ14="","",Monitoring_new!EZ14)</f>
        <v/>
      </c>
      <c r="FA14" s="233" t="str">
        <f t="shared" si="0"/>
        <v>da</v>
      </c>
      <c r="FB14" s="233">
        <f t="shared" si="1"/>
        <v>0</v>
      </c>
      <c r="FC14" s="233" t="str">
        <f t="shared" si="2"/>
        <v>nu</v>
      </c>
      <c r="FD14" s="233">
        <f t="shared" si="3"/>
        <v>0</v>
      </c>
      <c r="FE14" s="233" t="str">
        <f t="shared" si="4"/>
        <v>partial</v>
      </c>
      <c r="FF14" s="233">
        <f t="shared" si="5"/>
        <v>0</v>
      </c>
      <c r="FG14" s="233" t="str">
        <f t="shared" si="6"/>
        <v>N/A</v>
      </c>
      <c r="FH14" s="233">
        <f t="shared" si="7"/>
        <v>0</v>
      </c>
      <c r="FI14" s="233" t="str">
        <f t="shared" si="10"/>
        <v>___</v>
      </c>
      <c r="FJ14" s="233">
        <f t="shared" si="11"/>
        <v>0</v>
      </c>
      <c r="FK14" s="233">
        <f t="shared" si="12"/>
        <v>0</v>
      </c>
      <c r="FL14" s="233" t="str">
        <f t="shared" si="8"/>
        <v>da</v>
      </c>
      <c r="FM14" s="233" t="str">
        <f t="shared" si="9"/>
        <v>nu</v>
      </c>
      <c r="FN14" s="233">
        <f t="shared" si="13"/>
        <v>0</v>
      </c>
      <c r="FO14" s="233">
        <f t="shared" si="14"/>
        <v>0</v>
      </c>
      <c r="FP14" s="173">
        <f t="shared" si="15"/>
        <v>67</v>
      </c>
      <c r="FQ14" s="234">
        <f t="shared" si="16"/>
        <v>0</v>
      </c>
      <c r="FR14" s="234">
        <f t="shared" si="17"/>
        <v>0</v>
      </c>
      <c r="FS14" s="177">
        <f>COUNTIFS($W14:$EY14,$FL14,Points_new!$W$52:$EY$52,FS$1)/((COUNTIF(Points_new!$W$52:$EY$52,FS$1)-COUNTIFS($W14:$EY14,$FG14,Points_new!$W$52:$EY$52,FS$1)))</f>
        <v>0</v>
      </c>
      <c r="FT14" s="177">
        <f>COUNTIFS($W14:$EY14,$FL14,Points_new!$W$51:$EY$51,FT$1)/((COUNTIF(Points_new!$W$51:$EY$51,FT$1)-COUNTIFS($W14:$EY14,$FG14,Points_new!$W$51:$EY$51,FT$1)))</f>
        <v>0</v>
      </c>
      <c r="FU14" s="177">
        <f>COUNTIFS($W14:$EY14,$FL14,Points_new!$W$51:$EY$51,FU$1)/((COUNTIF(Points_new!$W$51:$EY$51,FU$1)-COUNTIFS($W14:$EY14,$FG14,Points_new!$W$51:$EY$51,FU$1)))</f>
        <v>0</v>
      </c>
      <c r="FV14" s="177" t="e">
        <f>COUNTIFS($W14:$EY14,$FL14,Points_new!$W$51:$EY$51,FV$1)/((COUNTIF(Points_new!$W$51:$EY$51,FV$1)-COUNTIFS($W14:$EY14,$FG14,Points_new!$W$51:$EY$51,FV$1)))</f>
        <v>#DIV/0!</v>
      </c>
      <c r="FW14" s="177" t="e">
        <f>COUNTIFS($W14:$EY14,$FL14,Points_new!$W$51:$EY$51,FW$1)/((COUNTIF(Points_new!$W$51:$EY$51,FW$1)-COUNTIFS($W14:$EY14,$FG14,Points_new!$W$51:$EY$51,FW$1)))</f>
        <v>#DIV/0!</v>
      </c>
      <c r="FX14" s="177">
        <f>COUNTIFS($W14:$EY14,$FL14,Points_new!$W$57:$EY$57,FX$1)/((COUNTIF(Points_new!$W$57:$EY$57,FX$1)-COUNTIFS($W14:$EY14,$FG14,Points_new!$W$57:$EY$57,FX$1)))</f>
        <v>0</v>
      </c>
      <c r="FY14" s="177">
        <f>COUNTIFS($W14:$EY14,$FL14,Points_new!$W$57:$EY$57,FY$1)/((COUNTIF(Points_new!$W$57:$EY$57,FY$1)-COUNTIFS($W14:$EY14,$FG14,Points_new!$W$57:$EY$57,FY$1)))</f>
        <v>0</v>
      </c>
      <c r="FZ14" s="177">
        <f>COUNTIFS($W14:$EY14,$FL14,Points_new!$W$57:$EY$57,FZ$1)/((COUNTIF(Points_new!$W$57:$EY$57,FZ$1)-COUNTIFS($W14:$EY14,$FG14,Points_new!$W$57:$EY$57,FZ$1)))</f>
        <v>0</v>
      </c>
      <c r="GA14" s="177">
        <f>COUNTIFS($W14:$EY14,$FL14,Points_new!$W$57:$EY$57,GA$1)/((COUNTIF(Points_new!$W$57:$EY$57,GA$1)-COUNTIFS($W14:$EY14,$FG14,Points_new!$W$57:$EY$57,GA$1)))</f>
        <v>0</v>
      </c>
      <c r="GB14" s="177" t="e">
        <f>COUNTIFS($W14:$EY14,$FL14,Points_new!$W$57:$EY$57,GB$1)/((COUNTIF(Points_new!$W$57:$EY$57,GB$1)-COUNTIFS($W14:$EY14,$FG14,Points_new!$W$57:$EY$57,GB$1)))</f>
        <v>#DIV/0!</v>
      </c>
      <c r="GC14" s="177" t="e">
        <f>COUNTIFS($W14:$EY14,$FL14,Points_new!$W$57:$EY$57,GC$1)/((COUNTIF(Points_new!$W$57:$EY$57,GC$1)-COUNTIFS($W14:$EY14,$FG14,Points_new!$W$57:$EY$57,GC$1)))</f>
        <v>#DIV/0!</v>
      </c>
      <c r="GD14" s="177">
        <f>COUNTIFS($W14:$EY14,$FL14,Points_new!$W$55:$EY$55,GD$1)/((COUNTIF(Points_new!$W$55:$EY$55,GD$1)-COUNTIFS($W14:$EY14,$FG14,Points_new!$W$55:$EY$55,GD$1)))</f>
        <v>0</v>
      </c>
      <c r="GE14" s="177" t="e">
        <f>COUNTIFS($W14:$EY14,$FL14,Points_new!$W$55:$EY$55,GE$1)/((COUNTIF(Points_new!$W$55:$EY$55,GE$1)-COUNTIFS($W14:$EY14,$FG14,Points_new!$W$55:$EY$55,GE$1)))</f>
        <v>#DIV/0!</v>
      </c>
      <c r="GF14" s="177" t="e">
        <f>COUNTIFS($W14:$EY14,$FL14,Points_new!$W$55:$EY$55,GF$1)/((COUNTIF(Points_new!$W$55:$EY$55,GF$1)-COUNTIFS($W14:$EY14,$FG14,Points_new!$W$55:$EY$55,GF$1)))</f>
        <v>#DIV/0!</v>
      </c>
    </row>
    <row r="15" spans="1:192" ht="15" customHeight="1" x14ac:dyDescent="0.3">
      <c r="A15" s="11" t="str">
        <f>Monitoring_new!A15</f>
        <v>Q14</v>
      </c>
      <c r="B15" s="160" t="str">
        <f>Monitoring_new!B15</f>
        <v>Este posibilă căutarea și copierea unui text în raportul anual al întreprinderii din 2019 publicat pe web ?</v>
      </c>
      <c r="C15" s="160" t="str">
        <f>Monitoring_new!C15</f>
        <v>Is it possible to search and copy a text in the company's 2019 annual report published on the web?</v>
      </c>
      <c r="D15" s="14" t="str">
        <f>Monitoring_new!D15</f>
        <v>Transparency and access to information</v>
      </c>
      <c r="E15" s="2" t="str">
        <f>Monitoring_new!E15</f>
        <v>tai7</v>
      </c>
      <c r="F15" s="2" t="str">
        <f>Monitoring_new!F15</f>
        <v>tai7k</v>
      </c>
      <c r="G15" s="6">
        <f>Monitoring_new!G15</f>
        <v>1</v>
      </c>
      <c r="H15" s="2" t="str">
        <f>Monitoring_new!H15</f>
        <v>da</v>
      </c>
      <c r="I15" s="2" t="str">
        <f>Monitoring_new!I15</f>
        <v>yes</v>
      </c>
      <c r="J15" s="2" t="str">
        <f>Monitoring_new!J15</f>
        <v>nu</v>
      </c>
      <c r="K15" s="2" t="str">
        <f>Monitoring_new!K15</f>
        <v>no</v>
      </c>
      <c r="L15" s="2" t="str">
        <f>Monitoring_new!L15</f>
        <v>partial</v>
      </c>
      <c r="M15" s="2" t="str">
        <f>Monitoring_new!M15</f>
        <v>partially</v>
      </c>
      <c r="N15" s="2" t="str">
        <f>Monitoring_new!N15</f>
        <v>N/A</v>
      </c>
      <c r="O15" s="2" t="str">
        <f>Monitoring_new!O15</f>
        <v>N/A</v>
      </c>
      <c r="P15" s="2" t="str">
        <f>Monitoring_new!P15</f>
        <v>___</v>
      </c>
      <c r="Q15" s="2" t="str">
        <f>Monitoring_new!Q15</f>
        <v>___</v>
      </c>
      <c r="R15" s="6">
        <f>Monitoring_new!R15</f>
        <v>1</v>
      </c>
      <c r="S15" s="2">
        <f>Monitoring_new!S15</f>
        <v>0</v>
      </c>
      <c r="T15" s="6">
        <f>Monitoring_new!T15</f>
        <v>0.5</v>
      </c>
      <c r="U15" s="2" t="str">
        <f>Monitoring_new!U15</f>
        <v>N/A</v>
      </c>
      <c r="V15" s="2" t="str">
        <f>Monitoring_new!V15</f>
        <v>___</v>
      </c>
      <c r="W15" s="70" t="str">
        <f>IF(Monitoring_new!W15="","",Monitoring_new!W15)</f>
        <v>nu</v>
      </c>
      <c r="X15" s="37" t="str">
        <f>IF(Monitoring_new!X15="","",Monitoring_new!X15)</f>
        <v>Pagina web nefuncțională ( 13 aprilie 2020)</v>
      </c>
      <c r="Y15" s="70" t="str">
        <f>IF(Monitoring_new!Y15="","",Monitoring_new!Y15)</f>
        <v>nu</v>
      </c>
      <c r="Z15" s="51" t="str">
        <f>IF(Monitoring_new!Z15="","",Monitoring_new!Z15)</f>
        <v>Nu sînt informații pe web (ultima dată verificat la 13.04.2020)</v>
      </c>
      <c r="AA15" s="70" t="str">
        <f>IF(Monitoring_new!AA15="","",Monitoring_new!AA15)</f>
        <v>nu</v>
      </c>
      <c r="AB15" s="64" t="str">
        <f>IF(Monitoring_new!AB15="","",Monitoring_new!AB15)</f>
        <v>Nu sînt informații pe web (ultima dată verificat la 13.04.2020)</v>
      </c>
      <c r="AC15" s="70" t="str">
        <f>IF(Monitoring_new!AC15="","",Monitoring_new!AC15)</f>
        <v>nu</v>
      </c>
      <c r="AD15" s="72" t="str">
        <f>IF(Monitoring_new!AD15="","",Monitoring_new!AD15)</f>
        <v>Nu sînt informații pe web (ultima dată verificat la 13.04.2020)</v>
      </c>
      <c r="AE15" s="70" t="str">
        <f>IF(Monitoring_new!AE15="","",Monitoring_new!AE15)</f>
        <v>nu</v>
      </c>
      <c r="AF15" s="72" t="str">
        <f>IF(Monitoring_new!AF15="","",Monitoring_new!AF15)</f>
        <v>Nu sînt informații pe web (ultima dată verificat la 13.04.2020)</v>
      </c>
      <c r="AG15" s="70" t="str">
        <f>IF(Monitoring_new!AG15="","",Monitoring_new!AG15)</f>
        <v>nu</v>
      </c>
      <c r="AH15" s="72" t="str">
        <f>IF(Monitoring_new!AH15="","",Monitoring_new!AH15)</f>
        <v>Nu sînt informații pe web (ultima dată verificat la 13.04.2020)</v>
      </c>
      <c r="AI15" s="70" t="str">
        <f>IF(Monitoring_new!AI15="","",Monitoring_new!AI15)</f>
        <v>nu</v>
      </c>
      <c r="AJ15" s="72" t="str">
        <f>IF(Monitoring_new!AJ15="","",Monitoring_new!AJ15)</f>
        <v>Nu sînt informații (ultima dată verificat la 13.04.2020)</v>
      </c>
      <c r="AK15" s="70" t="str">
        <f>IF(Monitoring_new!AK15="","",Monitoring_new!AK15)</f>
        <v>nu</v>
      </c>
      <c r="AL15" s="92" t="str">
        <f>IF(Monitoring_new!AL15="","",Monitoring_new!AL15)</f>
        <v>Nu sînt informații (ultima dată verificat la 13.04.2020)</v>
      </c>
      <c r="AM15" s="70" t="str">
        <f>IF(Monitoring_new!AM15="","",Monitoring_new!AM15)</f>
        <v>nu</v>
      </c>
      <c r="AN15" s="72" t="str">
        <f>IF(Monitoring_new!AN15="","",Monitoring_new!AN15)</f>
        <v>Nu sînt informații (ultima dată verificat la 13.04.2020)</v>
      </c>
      <c r="AO15" s="70" t="str">
        <f>IF(Monitoring_new!AO15="","",Monitoring_new!AO15)</f>
        <v>nu</v>
      </c>
      <c r="AP15" s="72" t="str">
        <f>IF(Monitoring_new!AP15="","",Monitoring_new!AP15)</f>
        <v>Nu sînt informații (ultima dată verificat la 13.04.2020)</v>
      </c>
      <c r="AQ15" s="70" t="str">
        <f>IF(Monitoring_new!AQ15="","",Monitoring_new!AQ15)</f>
        <v>nu</v>
      </c>
      <c r="AR15" s="72" t="str">
        <f>IF(Monitoring_new!AR15="","",Monitoring_new!AR15)</f>
        <v>Nu sînt informații (ultima dată verificat la 13.04.2020)</v>
      </c>
      <c r="AS15" s="70" t="str">
        <f>IF(Monitoring_new!AS15="","",Monitoring_new!AS15)</f>
        <v>nu</v>
      </c>
      <c r="AT15" s="72" t="str">
        <f>IF(Monitoring_new!AT15="","",Monitoring_new!AT15)</f>
        <v>Nu sînt informații (ultima dată verificat la 13.04.2020)</v>
      </c>
      <c r="AU15" s="70" t="str">
        <f>IF(Monitoring_new!AU15="","",Monitoring_new!AU15)</f>
        <v>nu</v>
      </c>
      <c r="AV15" s="72" t="str">
        <f>IF(Monitoring_new!AV15="","",Monitoring_new!AV15)</f>
        <v>Nu sînt informații (ultima dată verificat la 13.04.2020)</v>
      </c>
      <c r="AW15" s="70" t="str">
        <f>IF(Monitoring_new!AW15="","",Monitoring_new!AW15)</f>
        <v>nu</v>
      </c>
      <c r="AX15" s="92" t="str">
        <f>IF(Monitoring_new!AX15="","",Monitoring_new!AX15)</f>
        <v>Nu sînt informații (ultima dată verificat la 13.04.2020)</v>
      </c>
      <c r="AY15" s="70" t="str">
        <f>IF(Monitoring_new!AY15="","",Monitoring_new!AY15)</f>
        <v>nu</v>
      </c>
      <c r="AZ15" s="72" t="str">
        <f>IF(Monitoring_new!AZ15="","",Monitoring_new!AZ15)</f>
        <v>Nu sînt informații (ultima dată verificat la 13.04.2020)</v>
      </c>
      <c r="BA15" s="70" t="str">
        <f>IF(Monitoring_new!BA15="","",Monitoring_new!BA15)</f>
        <v>nu</v>
      </c>
      <c r="BB15" s="72" t="str">
        <f>IF(Monitoring_new!BB15="","",Monitoring_new!BB15)</f>
        <v>Nu sînt informații (ultima dată verificat la 13.04.2020)</v>
      </c>
      <c r="BC15" s="70" t="str">
        <f>IF(Monitoring_new!BC15="","",Monitoring_new!BC15)</f>
        <v>nu</v>
      </c>
      <c r="BD15" s="72" t="str">
        <f>IF(Monitoring_new!BD15="","",Monitoring_new!BD15)</f>
        <v>Nu sînt informații (ultima dată verificat la 13.04.2020)</v>
      </c>
      <c r="BE15" s="70" t="str">
        <f>IF(Monitoring_new!BE15="","",Monitoring_new!BE15)</f>
        <v>nu</v>
      </c>
      <c r="BF15" s="72" t="str">
        <f>IF(Monitoring_new!BF15="","",Monitoring_new!BF15)</f>
        <v>Nu sînt informații (ultima dată verificat la 13.04.2020)</v>
      </c>
      <c r="BG15" s="70" t="str">
        <f>IF(Monitoring_new!BG15="","",Monitoring_new!BG15)</f>
        <v>nu</v>
      </c>
      <c r="BH15" s="109" t="str">
        <f>IF(Monitoring_new!BH15="","",Monitoring_new!BH15)</f>
        <v>Nu sînt informații (ultima dată verificat la 13.04.2020)</v>
      </c>
      <c r="BI15" s="70" t="str">
        <f>IF(Monitoring_new!BI15="","",Monitoring_new!BI15)</f>
        <v>nu</v>
      </c>
      <c r="BJ15" s="72" t="str">
        <f>IF(Monitoring_new!BJ15="","",Monitoring_new!BJ15)</f>
        <v>Nu sînt informații (ultima dată verificat la 13.04.2020)</v>
      </c>
      <c r="BK15" s="70" t="str">
        <f>IF(Monitoring_new!BK15="","",Monitoring_new!BK15)</f>
        <v>nu</v>
      </c>
      <c r="BL15" s="72" t="str">
        <f>IF(Monitoring_new!BL15="","",Monitoring_new!BL15)</f>
        <v>Nu sînt informații (ultima dată verificat la 13.04.2020)</v>
      </c>
      <c r="BM15" s="70" t="str">
        <f>IF(Monitoring_new!BM15="","",Monitoring_new!BM15)</f>
        <v>nu</v>
      </c>
      <c r="BN15" s="72" t="str">
        <f>IF(Monitoring_new!BN15="","",Monitoring_new!BN15)</f>
        <v>Nu sînt informații (ultima dată verificat la 13.04.2020)</v>
      </c>
      <c r="BO15" s="70" t="str">
        <f>IF(Monitoring_new!BO15="","",Monitoring_new!BO15)</f>
        <v>nu</v>
      </c>
      <c r="BP15" s="72" t="str">
        <f>IF(Monitoring_new!BP15="","",Monitoring_new!BP15)</f>
        <v>Nu sînt informații (ultima dată verificat la 13.04.2020)</v>
      </c>
      <c r="BQ15" s="70" t="str">
        <f>IF(Monitoring_new!BQ15="","",Monitoring_new!BQ15)</f>
        <v>nu</v>
      </c>
      <c r="BR15" s="72" t="str">
        <f>IF(Monitoring_new!BR15="","",Monitoring_new!BR15)</f>
        <v>Nu sînt informații (ultima dată verificat la 13.04.2020)</v>
      </c>
      <c r="BS15" s="70" t="str">
        <f>IF(Monitoring_new!BS15="","",Monitoring_new!BS15)</f>
        <v>nu</v>
      </c>
      <c r="BT15" s="72" t="str">
        <f>IF(Monitoring_new!BT15="","",Monitoring_new!BT15)</f>
        <v>Nu sînt informații (ultima dată verificat la 13.04.2020)</v>
      </c>
      <c r="BU15" s="70" t="str">
        <f>IF(Monitoring_new!BU15="","",Monitoring_new!BU15)</f>
        <v>nu</v>
      </c>
      <c r="BV15" s="72" t="str">
        <f>IF(Monitoring_new!BV15="","",Monitoring_new!BV15)</f>
        <v>Nu sînt informații (ultima dată verificat la 13.04.2020)</v>
      </c>
      <c r="BW15" s="70" t="str">
        <f>IF(Monitoring_new!BW15="","",Monitoring_new!BW15)</f>
        <v>nu</v>
      </c>
      <c r="BX15" s="85" t="str">
        <f>IF(Monitoring_new!BX15="","",Monitoring_new!BX15)</f>
        <v>Nu sînt informații (ultima dată verificat la 13.04.2020)</v>
      </c>
      <c r="BY15" s="70" t="str">
        <f>IF(Monitoring_new!BY15="","",Monitoring_new!BY15)</f>
        <v>nu</v>
      </c>
      <c r="BZ15" s="93" t="str">
        <f>IF(Monitoring_new!BZ15="","",Monitoring_new!BZ15)</f>
        <v>Nu sînt informații (ultima dată verificat la 13.04.2020)</v>
      </c>
      <c r="CA15" s="70" t="str">
        <f>IF(Monitoring_new!CA15="","",Monitoring_new!CA15)</f>
        <v>nu</v>
      </c>
      <c r="CB15" s="72" t="str">
        <f>IF(Monitoring_new!CB15="","",Monitoring_new!CB15)</f>
        <v>Nu sînt informații (ultima dată verificat la 13.04.2020)</v>
      </c>
      <c r="CC15" s="70" t="str">
        <f>IF(Monitoring_new!CC15="","",Monitoring_new!CC15)</f>
        <v>nu</v>
      </c>
      <c r="CD15" s="69" t="str">
        <f>IF(Monitoring_new!CD15="","",Monitoring_new!CD15)</f>
        <v>Nu sînt informații (ultima dată verificat la 13.04.2020)</v>
      </c>
      <c r="CE15" s="70" t="str">
        <f>IF(Monitoring_new!CE15="","",Monitoring_new!CE15)</f>
        <v>nu</v>
      </c>
      <c r="CF15" s="51" t="str">
        <f>IF(Monitoring_new!CF15="","",Monitoring_new!CF15)</f>
        <v>Nu sînt informații (ultima dată verificat la 13.04.2020)</v>
      </c>
      <c r="CG15" s="70" t="str">
        <f>IF(Monitoring_new!CG15="","",Monitoring_new!CG15)</f>
        <v>nu</v>
      </c>
      <c r="CH15" s="72" t="str">
        <f>IF(Monitoring_new!CH15="","",Monitoring_new!CH15)</f>
        <v>Nu sînt informații (ultima dată verificat la 13.04.2020)</v>
      </c>
      <c r="CI15" s="70" t="str">
        <f>IF(Monitoring_new!CI15="","",Monitoring_new!CI15)</f>
        <v>nu</v>
      </c>
      <c r="CJ15" s="72" t="str">
        <f>IF(Monitoring_new!CJ15="","",Monitoring_new!CJ15)</f>
        <v>Nu sînt informații (ultima dată verificat la 13.04.2020)</v>
      </c>
      <c r="CK15" s="70" t="str">
        <f>IF(Monitoring_new!CK15="","",Monitoring_new!CK15)</f>
        <v>nu</v>
      </c>
      <c r="CL15" s="72" t="str">
        <f>IF(Monitoring_new!CL15="","",Monitoring_new!CL15)</f>
        <v>Nu sînt informații (ultima dată verificat la 13.04.2020)</v>
      </c>
      <c r="CM15" s="70" t="str">
        <f>IF(Monitoring_new!CM15="","",Monitoring_new!CM15)</f>
        <v>nu</v>
      </c>
      <c r="CN15" s="72" t="str">
        <f>IF(Monitoring_new!CN15="","",Monitoring_new!CN15)</f>
        <v>Nu sînt informații (ultima dată verificat la 13.04.2020)</v>
      </c>
      <c r="CO15" s="70" t="str">
        <f>IF(Monitoring_new!CO15="","",Monitoring_new!CO15)</f>
        <v>nu</v>
      </c>
      <c r="CP15" s="72" t="str">
        <f>IF(Monitoring_new!CP15="","",Monitoring_new!CP15)</f>
        <v>Nu sînt informații (ultima dată verificat la 13.04.2020)</v>
      </c>
      <c r="CQ15" s="70" t="str">
        <f>IF(Monitoring_new!CQ15="","",Monitoring_new!CQ15)</f>
        <v>nu</v>
      </c>
      <c r="CR15" s="72" t="str">
        <f>IF(Monitoring_new!CR15="","",Monitoring_new!CR15)</f>
        <v>Nu sînt informații (ultima dată verificat la 13.04.2020)</v>
      </c>
      <c r="CS15" s="70" t="str">
        <f>IF(Monitoring_new!CS15="","",Monitoring_new!CS15)</f>
        <v>nu</v>
      </c>
      <c r="CT15" s="72" t="str">
        <f>IF(Monitoring_new!CT15="","",Monitoring_new!CT15)</f>
        <v>Nu sînt informații (ultima dată verificat la 13.04.2020)</v>
      </c>
      <c r="CU15" s="70" t="str">
        <f>IF(Monitoring_new!CU15="","",Monitoring_new!CU15)</f>
        <v>nu</v>
      </c>
      <c r="CV15" s="72" t="str">
        <f>IF(Monitoring_new!CV15="","",Monitoring_new!CV15)</f>
        <v>Nu sînt informații (ultima dată verificat la 13.04.2020)</v>
      </c>
      <c r="CW15" s="70" t="str">
        <f>IF(Monitoring_new!CW15="","",Monitoring_new!CW15)</f>
        <v>nu</v>
      </c>
      <c r="CX15" s="72" t="str">
        <f>IF(Monitoring_new!CX15="","",Monitoring_new!CX15)</f>
        <v>Nu sînt informații (ultima dată verificat la 13.04.2020)</v>
      </c>
      <c r="CY15" s="70" t="str">
        <f>IF(Monitoring_new!CY15="","",Monitoring_new!CY15)</f>
        <v>nu</v>
      </c>
      <c r="CZ15" s="72" t="str">
        <f>IF(Monitoring_new!CZ15="","",Monitoring_new!CZ15)</f>
        <v>Nu sînt informații (ultima dată verificat la 13.04.2020)</v>
      </c>
      <c r="DA15" s="70" t="str">
        <f>IF(Monitoring_new!DA15="","",Monitoring_new!DA15)</f>
        <v>nu</v>
      </c>
      <c r="DB15" s="72" t="str">
        <f>IF(Monitoring_new!DB15="","",Monitoring_new!DB15)</f>
        <v>Nu sînt informații (ultima dată verificat la 13.04.2020)</v>
      </c>
      <c r="DC15" s="70" t="str">
        <f>IF(Monitoring_new!DC15="","",Monitoring_new!DC15)</f>
        <v>nu</v>
      </c>
      <c r="DD15" s="72" t="str">
        <f>IF(Monitoring_new!DD15="","",Monitoring_new!DD15)</f>
        <v>Nu sînt informații (ultima dată verificat la 13.04.2020)</v>
      </c>
      <c r="DE15" s="70" t="str">
        <f>IF(Monitoring_new!DE15="","",Monitoring_new!DE15)</f>
        <v>nu</v>
      </c>
      <c r="DF15" s="72" t="str">
        <f>IF(Monitoring_new!DF15="","",Monitoring_new!DF15)</f>
        <v>Nu sînt informații (ultima dată verificat la 13.04.2020)</v>
      </c>
      <c r="DG15" s="70" t="str">
        <f>IF(Monitoring_new!DG15="","",Monitoring_new!DG15)</f>
        <v>nu</v>
      </c>
      <c r="DH15" s="72" t="str">
        <f>IF(Monitoring_new!DH15="","",Monitoring_new!DH15)</f>
        <v>Nu sînt informații (ultima dată verificat la 13.04.2020)</v>
      </c>
      <c r="DI15" s="70" t="str">
        <f>IF(Monitoring_new!DI15="","",Monitoring_new!DI15)</f>
        <v>nu</v>
      </c>
      <c r="DJ15" s="72" t="str">
        <f>IF(Monitoring_new!DJ15="","",Monitoring_new!DJ15)</f>
        <v>Nu sînt informații (ultima dată verificat la 13.04.2020)</v>
      </c>
      <c r="DK15" s="70" t="str">
        <f>IF(Monitoring_new!DK15="","",Monitoring_new!DK15)</f>
        <v>nu</v>
      </c>
      <c r="DL15" s="72" t="str">
        <f>IF(Monitoring_new!DL15="","",Monitoring_new!DL15)</f>
        <v>Nu sînt informații (ultima dată verificat la 13.04.2020)</v>
      </c>
      <c r="DM15" s="70" t="str">
        <f>IF(Monitoring_new!DM15="","",Monitoring_new!DM15)</f>
        <v>nu</v>
      </c>
      <c r="DN15" s="72" t="str">
        <f>IF(Monitoring_new!DN15="","",Monitoring_new!DN15)</f>
        <v>Nu sînt informații (ultima dată verificat la 13.04.2020)</v>
      </c>
      <c r="DO15" s="70" t="str">
        <f>IF(Monitoring_new!DO15="","",Monitoring_new!DO15)</f>
        <v>nu</v>
      </c>
      <c r="DP15" s="72" t="str">
        <f>IF(Monitoring_new!DP15="","",Monitoring_new!DP15)</f>
        <v>Nu sînt informații (ultima dată verificat la 13.04.2020)</v>
      </c>
      <c r="DQ15" s="70" t="str">
        <f>IF(Monitoring_new!DQ15="","",Monitoring_new!DQ15)</f>
        <v>nu</v>
      </c>
      <c r="DR15" s="72" t="str">
        <f>IF(Monitoring_new!DR15="","",Monitoring_new!DR15)</f>
        <v>Nu sînt informații (ultima dată verificat la 13.04.2020)</v>
      </c>
      <c r="DS15" s="70" t="str">
        <f>IF(Monitoring_new!DS15="","",Monitoring_new!DS15)</f>
        <v>nu</v>
      </c>
      <c r="DT15" s="72" t="str">
        <f>IF(Monitoring_new!DT15="","",Monitoring_new!DT15)</f>
        <v>Nu sînt informații (ultima dată verificat la 13.04.2020)</v>
      </c>
      <c r="DU15" s="70" t="str">
        <f>IF(Monitoring_new!DU15="","",Monitoring_new!DU15)</f>
        <v>nu</v>
      </c>
      <c r="DV15" s="72" t="str">
        <f>IF(Monitoring_new!DV15="","",Monitoring_new!DV15)</f>
        <v>Nu sînt informații (ultima dată verificat la 13.04.2020)</v>
      </c>
      <c r="DW15" s="70" t="str">
        <f>IF(Monitoring_new!DW15="","",Monitoring_new!DW15)</f>
        <v>nu</v>
      </c>
      <c r="DX15" s="72" t="str">
        <f>IF(Monitoring_new!DX15="","",Monitoring_new!DX15)</f>
        <v>Nu sînt informații (ultima dată verificat la 13.04.2020)</v>
      </c>
      <c r="DY15" s="70" t="str">
        <f>IF(Monitoring_new!DY15="","",Monitoring_new!DY15)</f>
        <v>nu</v>
      </c>
      <c r="DZ15" s="72" t="str">
        <f>IF(Monitoring_new!DZ15="","",Monitoring_new!DZ15)</f>
        <v>Nu sînt informații (ultima dată verificat la 13.04.2020)</v>
      </c>
      <c r="EA15" s="70" t="str">
        <f>IF(Monitoring_new!EA15="","",Monitoring_new!EA15)</f>
        <v>nu</v>
      </c>
      <c r="EB15" s="72" t="str">
        <f>IF(Monitoring_new!EB15="","",Monitoring_new!EB15)</f>
        <v>Nu sînt informații (ultima dată verificat la 13.04.2020)</v>
      </c>
      <c r="EC15" s="70" t="str">
        <f>IF(Monitoring_new!EC15="","",Monitoring_new!EC15)</f>
        <v>nu</v>
      </c>
      <c r="ED15" s="72" t="str">
        <f>IF(Monitoring_new!ED15="","",Monitoring_new!ED15)</f>
        <v>Nu sînt informații (ultima dată verificat la 13.04.2020)</v>
      </c>
      <c r="EE15" s="70" t="str">
        <f>IF(Monitoring_new!EE15="","",Monitoring_new!EE15)</f>
        <v>nu</v>
      </c>
      <c r="EF15" s="72" t="str">
        <f>IF(Monitoring_new!EF15="","",Monitoring_new!EF15)</f>
        <v>Nu sînt informații (ultima dată verificat la 13.04.2020)</v>
      </c>
      <c r="EG15" s="70" t="str">
        <f>IF(Monitoring_new!EG15="","",Monitoring_new!EG15)</f>
        <v>nu</v>
      </c>
      <c r="EH15" s="72" t="str">
        <f>IF(Monitoring_new!EH15="","",Monitoring_new!EH15)</f>
        <v>Nu sînt informații (ultima dată verificat la 13.04.2020)</v>
      </c>
      <c r="EI15" s="70" t="str">
        <f>IF(Monitoring_new!EI15="","",Monitoring_new!EI15)</f>
        <v>nu</v>
      </c>
      <c r="EJ15" s="72" t="str">
        <f>IF(Monitoring_new!EJ15="","",Monitoring_new!EJ15)</f>
        <v>Nu sînt informații (ultima dată verificat la 13.04.2020)</v>
      </c>
      <c r="EK15" s="70" t="str">
        <f>IF(Monitoring_new!EK15="","",Monitoring_new!EK15)</f>
        <v>nu</v>
      </c>
      <c r="EL15" s="72" t="str">
        <f>IF(Monitoring_new!EL15="","",Monitoring_new!EL15)</f>
        <v>Nu sînt informații (ultima dată verificat la 13.04.2020)</v>
      </c>
      <c r="EM15" s="70" t="str">
        <f>IF(Monitoring_new!EM15="","",Monitoring_new!EM15)</f>
        <v>nu</v>
      </c>
      <c r="EN15" s="72" t="str">
        <f>IF(Monitoring_new!EN15="","",Monitoring_new!EN15)</f>
        <v>Nu sînt informații (ultima dată verificat la 13.04.2020)</v>
      </c>
      <c r="EO15" s="70" t="str">
        <f>IF(Monitoring_new!EO15="","",Monitoring_new!EO15)</f>
        <v>nu</v>
      </c>
      <c r="EP15" s="72" t="str">
        <f>IF(Monitoring_new!EP15="","",Monitoring_new!EP15)</f>
        <v>Nu sînt informații (ultima dată verificat la 13.04.2020)</v>
      </c>
      <c r="EQ15" s="70" t="str">
        <f>IF(Monitoring_new!EQ15="","",Monitoring_new!EQ15)</f>
        <v>nu</v>
      </c>
      <c r="ER15" s="72" t="str">
        <f>IF(Monitoring_new!ER15="","",Monitoring_new!ER15)</f>
        <v>Nu sînt informații (ultima dată verificat la 13.04.2020)</v>
      </c>
      <c r="ES15" s="70" t="str">
        <f>IF(Monitoring_new!ES15="","",Monitoring_new!ES15)</f>
        <v>nu</v>
      </c>
      <c r="ET15" s="72" t="str">
        <f>IF(Monitoring_new!ET15="","",Monitoring_new!ET15)</f>
        <v>Nu sînt informații (ultima dată verificat la 13.04.2020)</v>
      </c>
      <c r="EU15" s="70" t="str">
        <f>IF(Monitoring_new!EU15="","",Monitoring_new!EU15)</f>
        <v>nu</v>
      </c>
      <c r="EV15" s="72" t="str">
        <f>IF(Monitoring_new!EV15="","",Monitoring_new!EV15)</f>
        <v>Nu sînt informații (ultima dată verificat la 13.04.2020)</v>
      </c>
      <c r="EW15" s="70" t="str">
        <f>IF(Monitoring_new!EW15="","",Monitoring_new!EW15)</f>
        <v>nu</v>
      </c>
      <c r="EX15" s="72" t="str">
        <f>IF(Monitoring_new!EX15="","",Monitoring_new!EX15)</f>
        <v>Nu sînt informații (ultima dată verificat la 13.04.2020)</v>
      </c>
      <c r="EY15" s="70" t="str">
        <f>IF(Monitoring_new!EY15="","",Monitoring_new!EY15)</f>
        <v>nu</v>
      </c>
      <c r="EZ15" s="72" t="str">
        <f>IF(Monitoring_new!EZ15="","",Monitoring_new!EZ15)</f>
        <v>Nu sînt informații (ultima dată verificat la 13.04.2020)</v>
      </c>
      <c r="FA15" s="173" t="str">
        <f t="shared" si="0"/>
        <v>da</v>
      </c>
      <c r="FB15" s="173">
        <f t="shared" si="1"/>
        <v>0</v>
      </c>
      <c r="FC15" s="173" t="str">
        <f t="shared" si="2"/>
        <v>nu</v>
      </c>
      <c r="FD15" s="173">
        <f t="shared" si="3"/>
        <v>67</v>
      </c>
      <c r="FE15" s="173" t="str">
        <f t="shared" si="4"/>
        <v>partial</v>
      </c>
      <c r="FF15" s="173">
        <f t="shared" si="5"/>
        <v>0</v>
      </c>
      <c r="FG15" s="173" t="str">
        <f t="shared" si="6"/>
        <v>N/A</v>
      </c>
      <c r="FH15" s="173">
        <f t="shared" si="7"/>
        <v>0</v>
      </c>
      <c r="FI15" s="173" t="str">
        <f t="shared" si="10"/>
        <v>___</v>
      </c>
      <c r="FJ15" s="173">
        <f t="shared" si="11"/>
        <v>0</v>
      </c>
      <c r="FK15" s="173">
        <f t="shared" si="12"/>
        <v>67</v>
      </c>
      <c r="FL15" s="173" t="str">
        <f t="shared" si="8"/>
        <v>da</v>
      </c>
      <c r="FM15" s="173" t="str">
        <f t="shared" si="9"/>
        <v>nu</v>
      </c>
      <c r="FN15" s="173">
        <f t="shared" si="13"/>
        <v>0</v>
      </c>
      <c r="FO15" s="173">
        <f t="shared" si="14"/>
        <v>67</v>
      </c>
      <c r="FP15" s="173">
        <f t="shared" si="15"/>
        <v>67</v>
      </c>
      <c r="FQ15" s="177">
        <f t="shared" si="16"/>
        <v>0</v>
      </c>
      <c r="FR15" s="177">
        <f t="shared" si="17"/>
        <v>1</v>
      </c>
      <c r="FS15" s="177">
        <f>COUNTIFS($W15:$EY15,$FL15,Points_new!$W$52:$EY$52,FS$1)/((COUNTIF(Points_new!$W$52:$EY$52,FS$1)-COUNTIFS($W15:$EY15,$FG15,Points_new!$W$52:$EY$52,FS$1)))</f>
        <v>0</v>
      </c>
      <c r="FT15" s="177">
        <f>COUNTIFS($W15:$EY15,$FL15,Points_new!$W$51:$EY$51,FT$1)/((COUNTIF(Points_new!$W$51:$EY$51,FT$1)-COUNTIFS($W15:$EY15,$FG15,Points_new!$W$51:$EY$51,FT$1)))</f>
        <v>0</v>
      </c>
      <c r="FU15" s="177">
        <f>COUNTIFS($W15:$EY15,$FL15,Points_new!$W$51:$EY$51,FU$1)/((COUNTIF(Points_new!$W$51:$EY$51,FU$1)-COUNTIFS($W15:$EY15,$FG15,Points_new!$W$51:$EY$51,FU$1)))</f>
        <v>0</v>
      </c>
      <c r="FV15" s="177" t="e">
        <f>COUNTIFS($W15:$EY15,$FL15,Points_new!$W$51:$EY$51,FV$1)/((COUNTIF(Points_new!$W$51:$EY$51,FV$1)-COUNTIFS($W15:$EY15,$FG15,Points_new!$W$51:$EY$51,FV$1)))</f>
        <v>#DIV/0!</v>
      </c>
      <c r="FW15" s="177" t="e">
        <f>COUNTIFS($W15:$EY15,$FL15,Points_new!$W$51:$EY$51,FW$1)/((COUNTIF(Points_new!$W$51:$EY$51,FW$1)-COUNTIFS($W15:$EY15,$FG15,Points_new!$W$51:$EY$51,FW$1)))</f>
        <v>#DIV/0!</v>
      </c>
      <c r="FX15" s="177">
        <f>COUNTIFS($W15:$EY15,$FL15,Points_new!$W$57:$EY$57,FX$1)/((COUNTIF(Points_new!$W$57:$EY$57,FX$1)-COUNTIFS($W15:$EY15,$FG15,Points_new!$W$57:$EY$57,FX$1)))</f>
        <v>0</v>
      </c>
      <c r="FY15" s="177">
        <f>COUNTIFS($W15:$EY15,$FL15,Points_new!$W$57:$EY$57,FY$1)/((COUNTIF(Points_new!$W$57:$EY$57,FY$1)-COUNTIFS($W15:$EY15,$FG15,Points_new!$W$57:$EY$57,FY$1)))</f>
        <v>0</v>
      </c>
      <c r="FZ15" s="177">
        <f>COUNTIFS($W15:$EY15,$FL15,Points_new!$W$57:$EY$57,FZ$1)/((COUNTIF(Points_new!$W$57:$EY$57,FZ$1)-COUNTIFS($W15:$EY15,$FG15,Points_new!$W$57:$EY$57,FZ$1)))</f>
        <v>0</v>
      </c>
      <c r="GA15" s="177">
        <f>COUNTIFS($W15:$EY15,$FL15,Points_new!$W$57:$EY$57,GA$1)/((COUNTIF(Points_new!$W$57:$EY$57,GA$1)-COUNTIFS($W15:$EY15,$FG15,Points_new!$W$57:$EY$57,GA$1)))</f>
        <v>0</v>
      </c>
      <c r="GB15" s="177" t="e">
        <f>COUNTIFS($W15:$EY15,$FL15,Points_new!$W$57:$EY$57,GB$1)/((COUNTIF(Points_new!$W$57:$EY$57,GB$1)-COUNTIFS($W15:$EY15,$FG15,Points_new!$W$57:$EY$57,GB$1)))</f>
        <v>#DIV/0!</v>
      </c>
      <c r="GC15" s="177" t="e">
        <f>COUNTIFS($W15:$EY15,$FL15,Points_new!$W$57:$EY$57,GC$1)/((COUNTIF(Points_new!$W$57:$EY$57,GC$1)-COUNTIFS($W15:$EY15,$FG15,Points_new!$W$57:$EY$57,GC$1)))</f>
        <v>#DIV/0!</v>
      </c>
      <c r="GD15" s="177">
        <f>COUNTIFS($W15:$EY15,$FL15,Points_new!$W$55:$EY$55,GD$1)/((COUNTIF(Points_new!$W$55:$EY$55,GD$1)-COUNTIFS($W15:$EY15,$FG15,Points_new!$W$55:$EY$55,GD$1)))</f>
        <v>0</v>
      </c>
      <c r="GE15" s="177" t="e">
        <f>COUNTIFS($W15:$EY15,$FL15,Points_new!$W$55:$EY$55,GE$1)/((COUNTIF(Points_new!$W$55:$EY$55,GE$1)-COUNTIFS($W15:$EY15,$FG15,Points_new!$W$55:$EY$55,GE$1)))</f>
        <v>#DIV/0!</v>
      </c>
      <c r="GF15" s="177" t="e">
        <f>COUNTIFS($W15:$EY15,$FL15,Points_new!$W$55:$EY$55,GF$1)/((COUNTIF(Points_new!$W$55:$EY$55,GF$1)-COUNTIFS($W15:$EY15,$FG15,Points_new!$W$55:$EY$55,GF$1)))</f>
        <v>#DIV/0!</v>
      </c>
    </row>
    <row r="16" spans="1:192" ht="15" customHeight="1" x14ac:dyDescent="0.3">
      <c r="A16" s="11" t="str">
        <f>Monitoring_new!A16</f>
        <v>Q15</v>
      </c>
      <c r="B16" s="160" t="str">
        <f>Monitoring_new!B16</f>
        <v>Întreprinderea a răspuns la cererea persoanei fizice de solicitare a informațiilor în conformitate cu cerințele și termenii legali ?</v>
      </c>
      <c r="C16" s="160" t="str">
        <f>Monitoring_new!C16</f>
        <v>Has the enterprise responded to the request of information lodged in compliance with the legal terms and conditions?</v>
      </c>
      <c r="D16" s="14" t="str">
        <f>Monitoring_new!D16</f>
        <v>Transparency and access to information</v>
      </c>
      <c r="E16" s="2" t="str">
        <f>Monitoring_new!E16</f>
        <v>tai8</v>
      </c>
      <c r="F16" s="2" t="str">
        <f>Monitoring_new!F16</f>
        <v>tai8k</v>
      </c>
      <c r="G16" s="6">
        <f>Monitoring_new!G16</f>
        <v>4</v>
      </c>
      <c r="H16" s="2" t="str">
        <f>Monitoring_new!H16</f>
        <v>da</v>
      </c>
      <c r="I16" s="2" t="str">
        <f>Monitoring_new!I16</f>
        <v>yes</v>
      </c>
      <c r="J16" s="2" t="str">
        <f>Monitoring_new!J16</f>
        <v>nu</v>
      </c>
      <c r="K16" s="2" t="str">
        <f>Monitoring_new!K16</f>
        <v>no</v>
      </c>
      <c r="L16" s="2" t="str">
        <f>Monitoring_new!L16</f>
        <v>partial / peste termen</v>
      </c>
      <c r="M16" s="2" t="str">
        <f>Monitoring_new!M16</f>
        <v>partially / beyond the deadline</v>
      </c>
      <c r="N16" s="2" t="str">
        <f>Monitoring_new!N16</f>
        <v>N/A</v>
      </c>
      <c r="O16" s="2" t="str">
        <f>Monitoring_new!O16</f>
        <v>N/A</v>
      </c>
      <c r="P16" s="2" t="str">
        <f>Monitoring_new!P16</f>
        <v>partial</v>
      </c>
      <c r="Q16" s="2" t="str">
        <f>Monitoring_new!Q16</f>
        <v>partially</v>
      </c>
      <c r="R16" s="6">
        <f>Monitoring_new!R16</f>
        <v>4</v>
      </c>
      <c r="S16" s="2">
        <f>Monitoring_new!S16</f>
        <v>0</v>
      </c>
      <c r="T16" s="6">
        <f>Monitoring_new!T16</f>
        <v>2</v>
      </c>
      <c r="U16" s="2" t="str">
        <f>Monitoring_new!U16</f>
        <v>N/A</v>
      </c>
      <c r="V16" s="2">
        <f>Monitoring_new!V16</f>
        <v>2</v>
      </c>
      <c r="W16" s="70" t="str">
        <f>IF(Monitoring_new!W16="","",Monitoring_new!W16)</f>
        <v>nu</v>
      </c>
      <c r="X16" s="69" t="str">
        <f>IF(Monitoring_new!X16="","",Monitoring_new!X16)</f>
        <v>Nu a furnizat informația solicitată</v>
      </c>
      <c r="Y16" s="70" t="str">
        <f>IF(Monitoring_new!Y16="","",Monitoring_new!Y16)</f>
        <v>nu</v>
      </c>
      <c r="Z16" s="51" t="str">
        <f>IF(Monitoring_new!Z16="","",Monitoring_new!Z16)</f>
        <v>Nu a furnizat informația solicitată</v>
      </c>
      <c r="AA16" s="70" t="str">
        <f>IF(Monitoring_new!AA16="","",Monitoring_new!AA16)</f>
        <v>nu</v>
      </c>
      <c r="AB16" s="64" t="str">
        <f>IF(Monitoring_new!AB16="","",Monitoring_new!AB16)</f>
        <v>Nu a furnizat informația solicitată</v>
      </c>
      <c r="AC16" s="70" t="str">
        <f>IF(Monitoring_new!AC16="","",Monitoring_new!AC16)</f>
        <v>nu</v>
      </c>
      <c r="AD16" s="72" t="str">
        <f>IF(Monitoring_new!AD16="","",Monitoring_new!AD16)</f>
        <v>Nu a furnizat informația solicitată</v>
      </c>
      <c r="AE16" s="70" t="str">
        <f>IF(Monitoring_new!AE16="","",Monitoring_new!AE16)</f>
        <v>nu</v>
      </c>
      <c r="AF16" s="72" t="str">
        <f>IF(Monitoring_new!AF16="","",Monitoring_new!AF16)</f>
        <v>Nu a furnizat informația solicitată</v>
      </c>
      <c r="AG16" s="70" t="str">
        <f>IF(Monitoring_new!AG16="","",Monitoring_new!AG16)</f>
        <v>nu</v>
      </c>
      <c r="AH16" s="72" t="str">
        <f>IF(Monitoring_new!AH16="","",Monitoring_new!AH16)</f>
        <v>Nu a furnizat informația solicitată</v>
      </c>
      <c r="AI16" s="70" t="str">
        <f>IF(Monitoring_new!AI16="","",Monitoring_new!AI16)</f>
        <v>nu</v>
      </c>
      <c r="AJ16" s="72" t="str">
        <f>IF(Monitoring_new!AJ16="","",Monitoring_new!AJ16)</f>
        <v>Nu a furnizat informația solicitată</v>
      </c>
      <c r="AK16" s="70" t="str">
        <f>IF(Monitoring_new!AK16="","",Monitoring_new!AK16)</f>
        <v>nu</v>
      </c>
      <c r="AL16" s="92" t="str">
        <f>IF(Monitoring_new!AL16="","",Monitoring_new!AL16)</f>
        <v>Nu a furnizat informația solicitată</v>
      </c>
      <c r="AM16" s="70" t="str">
        <f>IF(Monitoring_new!AM16="","",Monitoring_new!AM16)</f>
        <v>nu</v>
      </c>
      <c r="AN16" s="72" t="str">
        <f>IF(Monitoring_new!AN16="","",Monitoring_new!AN16)</f>
        <v>Nu a furnizat informația solicitată</v>
      </c>
      <c r="AO16" s="70" t="str">
        <f>IF(Monitoring_new!AO16="","",Monitoring_new!AO16)</f>
        <v>nu</v>
      </c>
      <c r="AP16" s="72" t="str">
        <f>IF(Monitoring_new!AP16="","",Monitoring_new!AP16)</f>
        <v>Nu a furnizat informația solicitată</v>
      </c>
      <c r="AQ16" s="70" t="str">
        <f>IF(Monitoring_new!AQ16="","",Monitoring_new!AQ16)</f>
        <v>da</v>
      </c>
      <c r="AR16" s="72" t="str">
        <f>IF(Monitoring_new!AR16="","",Monitoring_new!AR16)</f>
        <v>Răspuns oferit potrivit cerințelor și termenilor legali</v>
      </c>
      <c r="AS16" s="70" t="str">
        <f>IF(Monitoring_new!AS16="","",Monitoring_new!AS16)</f>
        <v>nu</v>
      </c>
      <c r="AT16" s="72" t="str">
        <f>IF(Monitoring_new!AT16="","",Monitoring_new!AT16)</f>
        <v>Nu a furnizat informația solicitată</v>
      </c>
      <c r="AU16" s="70" t="str">
        <f>IF(Monitoring_new!AU16="","",Monitoring_new!AU16)</f>
        <v>nu</v>
      </c>
      <c r="AV16" s="72" t="str">
        <f>IF(Monitoring_new!AV16="","",Monitoring_new!AV16)</f>
        <v>Nu a furnizat informația solicitată</v>
      </c>
      <c r="AW16" s="70" t="str">
        <f>IF(Monitoring_new!AW16="","",Monitoring_new!AW16)</f>
        <v>nu</v>
      </c>
      <c r="AX16" s="92" t="str">
        <f>IF(Monitoring_new!AX16="","",Monitoring_new!AX16)</f>
        <v>Nu a furnizat informația solicitată</v>
      </c>
      <c r="AY16" s="70" t="str">
        <f>IF(Monitoring_new!AY16="","",Monitoring_new!AY16)</f>
        <v>nu</v>
      </c>
      <c r="AZ16" s="72" t="str">
        <f>IF(Monitoring_new!AZ16="","",Monitoring_new!AZ16)</f>
        <v>Nu a furnizat informația solicitată</v>
      </c>
      <c r="BA16" s="70" t="str">
        <f>IF(Monitoring_new!BA16="","",Monitoring_new!BA16)</f>
        <v>nu</v>
      </c>
      <c r="BB16" s="72" t="str">
        <f>IF(Monitoring_new!BB16="","",Monitoring_new!BB16)</f>
        <v>Nu a furnizat informația solicitată</v>
      </c>
      <c r="BC16" s="70" t="str">
        <f>IF(Monitoring_new!BC16="","",Monitoring_new!BC16)</f>
        <v>nu</v>
      </c>
      <c r="BD16" s="72" t="str">
        <f>IF(Monitoring_new!BD16="","",Monitoring_new!BD16)</f>
        <v>Nu a furnizat informația solicitată</v>
      </c>
      <c r="BE16" s="70" t="str">
        <f>IF(Monitoring_new!BE16="","",Monitoring_new!BE16)</f>
        <v>nu</v>
      </c>
      <c r="BF16" s="72" t="str">
        <f>IF(Monitoring_new!BF16="","",Monitoring_new!BF16)</f>
        <v>Nu a furnizat informația solicitată</v>
      </c>
      <c r="BG16" s="70" t="str">
        <f>IF(Monitoring_new!BG16="","",Monitoring_new!BG16)</f>
        <v>nu</v>
      </c>
      <c r="BH16" s="72" t="str">
        <f>IF(Monitoring_new!BH16="","",Monitoring_new!BH16)</f>
        <v>Nu a furnizat informația solicitată</v>
      </c>
      <c r="BI16" s="70" t="str">
        <f>IF(Monitoring_new!BI16="","",Monitoring_new!BI16)</f>
        <v>nu</v>
      </c>
      <c r="BJ16" s="72" t="str">
        <f>IF(Monitoring_new!BJ16="","",Monitoring_new!BJ16)</f>
        <v>Nu a furnizat informația solicitată</v>
      </c>
      <c r="BK16" s="70" t="str">
        <f>IF(Monitoring_new!BK16="","",Monitoring_new!BK16)</f>
        <v>nu</v>
      </c>
      <c r="BL16" s="72" t="str">
        <f>IF(Monitoring_new!BL16="","",Monitoring_new!BL16)</f>
        <v>Nu a furnizat informația solicitată</v>
      </c>
      <c r="BM16" s="70" t="str">
        <f>IF(Monitoring_new!BM16="","",Monitoring_new!BM16)</f>
        <v>nu</v>
      </c>
      <c r="BN16" s="72" t="str">
        <f>IF(Monitoring_new!BN16="","",Monitoring_new!BN16)</f>
        <v>Nu a furnizat informația solicitată</v>
      </c>
      <c r="BO16" s="70" t="str">
        <f>IF(Monitoring_new!BO16="","",Monitoring_new!BO16)</f>
        <v>nu</v>
      </c>
      <c r="BP16" s="72" t="str">
        <f>IF(Monitoring_new!BP16="","",Monitoring_new!BP16)</f>
        <v>Nu a furnizat informația solicitată</v>
      </c>
      <c r="BQ16" s="70" t="str">
        <f>IF(Monitoring_new!BQ16="","",Monitoring_new!BQ16)</f>
        <v>nu</v>
      </c>
      <c r="BR16" s="72" t="str">
        <f>IF(Monitoring_new!BR16="","",Monitoring_new!BR16)</f>
        <v>Nu a furnizat informația solicitată</v>
      </c>
      <c r="BS16" s="70" t="str">
        <f>IF(Monitoring_new!BS16="","",Monitoring_new!BS16)</f>
        <v>nu</v>
      </c>
      <c r="BT16" s="72" t="str">
        <f>IF(Monitoring_new!BT16="","",Monitoring_new!BT16)</f>
        <v>Nu a furnizat informația solicitată</v>
      </c>
      <c r="BU16" s="70" t="str">
        <f>IF(Monitoring_new!BU16="","",Monitoring_new!BU16)</f>
        <v>nu</v>
      </c>
      <c r="BV16" s="72" t="str">
        <f>IF(Monitoring_new!BV16="","",Monitoring_new!BV16)</f>
        <v>Nu a furnizat informația solicitată</v>
      </c>
      <c r="BW16" s="70" t="str">
        <f>IF(Monitoring_new!BW16="","",Monitoring_new!BW16)</f>
        <v>nu</v>
      </c>
      <c r="BX16" s="72" t="str">
        <f>IF(Monitoring_new!BX16="","",Monitoring_new!BX16)</f>
        <v>Nu a furnizat informația solicitată</v>
      </c>
      <c r="BY16" s="70" t="str">
        <f>IF(Monitoring_new!BY16="","",Monitoring_new!BY16)</f>
        <v>nu</v>
      </c>
      <c r="BZ16" s="92" t="str">
        <f>IF(Monitoring_new!BZ16="","",Monitoring_new!BZ16)</f>
        <v>Nu a furnizat informația solicitată</v>
      </c>
      <c r="CA16" s="70" t="str">
        <f>IF(Monitoring_new!CA16="","",Monitoring_new!CA16)</f>
        <v>nu</v>
      </c>
      <c r="CB16" s="72" t="str">
        <f>IF(Monitoring_new!CB16="","",Monitoring_new!CB16)</f>
        <v>Nu a furnizat informația solicitată</v>
      </c>
      <c r="CC16" s="70" t="str">
        <f>IF(Monitoring_new!CC16="","",Monitoring_new!CC16)</f>
        <v>nu</v>
      </c>
      <c r="CD16" s="69" t="str">
        <f>IF(Monitoring_new!CD16="","",Monitoring_new!CD16)</f>
        <v>Nu a furnizat informația solicitată</v>
      </c>
      <c r="CE16" s="70" t="str">
        <f>IF(Monitoring_new!CE16="","",Monitoring_new!CE16)</f>
        <v>nu</v>
      </c>
      <c r="CF16" s="51" t="str">
        <f>IF(Monitoring_new!CF16="","",Monitoring_new!CF16)</f>
        <v>Nu a furnizat informația solicitată</v>
      </c>
      <c r="CG16" s="70" t="str">
        <f>IF(Monitoring_new!CG16="","",Monitoring_new!CG16)</f>
        <v>nu</v>
      </c>
      <c r="CH16" s="72" t="str">
        <f>IF(Monitoring_new!CH16="","",Monitoring_new!CH16)</f>
        <v>Nu a furnizat informația solicitată</v>
      </c>
      <c r="CI16" s="70" t="str">
        <f>IF(Monitoring_new!CI16="","",Monitoring_new!CI16)</f>
        <v>nu</v>
      </c>
      <c r="CJ16" s="72" t="str">
        <f>IF(Monitoring_new!CJ16="","",Monitoring_new!CJ16)</f>
        <v>Nu a furnizat informația solicitată</v>
      </c>
      <c r="CK16" s="70" t="str">
        <f>IF(Monitoring_new!CK16="","",Monitoring_new!CK16)</f>
        <v>nu</v>
      </c>
      <c r="CL16" s="72" t="str">
        <f>IF(Monitoring_new!CL16="","",Monitoring_new!CL16)</f>
        <v>Nu a furnizat informația solicitată</v>
      </c>
      <c r="CM16" s="70" t="str">
        <f>IF(Monitoring_new!CM16="","",Monitoring_new!CM16)</f>
        <v>nu</v>
      </c>
      <c r="CN16" s="72" t="str">
        <f>IF(Monitoring_new!CN16="","",Monitoring_new!CN16)</f>
        <v>Nu a furnizat informația solicitată</v>
      </c>
      <c r="CO16" s="70" t="str">
        <f>IF(Monitoring_new!CO16="","",Monitoring_new!CO16)</f>
        <v>nu</v>
      </c>
      <c r="CP16" s="72" t="str">
        <f>IF(Monitoring_new!CP16="","",Monitoring_new!CP16)</f>
        <v>Nu a furnizat informația solicitată</v>
      </c>
      <c r="CQ16" s="70" t="str">
        <f>IF(Monitoring_new!CQ16="","",Monitoring_new!CQ16)</f>
        <v>nu</v>
      </c>
      <c r="CR16" s="72" t="str">
        <f>IF(Monitoring_new!CR16="","",Monitoring_new!CR16)</f>
        <v>Nu a furnizat informația solicitată</v>
      </c>
      <c r="CS16" s="70" t="str">
        <f>IF(Monitoring_new!CS16="","",Monitoring_new!CS16)</f>
        <v>nu</v>
      </c>
      <c r="CT16" s="72" t="str">
        <f>IF(Monitoring_new!CT16="","",Monitoring_new!CT16)</f>
        <v>Nu a furnizat informația solicitată</v>
      </c>
      <c r="CU16" s="70" t="str">
        <f>IF(Monitoring_new!CU16="","",Monitoring_new!CU16)</f>
        <v>nu</v>
      </c>
      <c r="CV16" s="72" t="str">
        <f>IF(Monitoring_new!CV16="","",Monitoring_new!CV16)</f>
        <v>Nu a furnizat informația solicitată</v>
      </c>
      <c r="CW16" s="70" t="str">
        <f>IF(Monitoring_new!CW16="","",Monitoring_new!CW16)</f>
        <v>nu</v>
      </c>
      <c r="CX16" s="72" t="str">
        <f>IF(Monitoring_new!CX16="","",Monitoring_new!CX16)</f>
        <v>Nu a furnizat informația solicitată</v>
      </c>
      <c r="CY16" s="70" t="str">
        <f>IF(Monitoring_new!CY16="","",Monitoring_new!CY16)</f>
        <v>nu</v>
      </c>
      <c r="CZ16" s="72" t="str">
        <f>IF(Monitoring_new!CZ16="","",Monitoring_new!CZ16)</f>
        <v>Nu a furnizat informația solicitată</v>
      </c>
      <c r="DA16" s="70" t="str">
        <f>IF(Monitoring_new!DA16="","",Monitoring_new!DA16)</f>
        <v>nu</v>
      </c>
      <c r="DB16" s="72" t="str">
        <f>IF(Monitoring_new!DB16="","",Monitoring_new!DB16)</f>
        <v>Nu a furnizat informația solicitată</v>
      </c>
      <c r="DC16" s="70" t="str">
        <f>IF(Monitoring_new!DC16="","",Monitoring_new!DC16)</f>
        <v>nu</v>
      </c>
      <c r="DD16" s="72" t="str">
        <f>IF(Monitoring_new!DD16="","",Monitoring_new!DD16)</f>
        <v>Nu a furnizat informația solicitată</v>
      </c>
      <c r="DE16" s="70" t="str">
        <f>IF(Monitoring_new!DE16="","",Monitoring_new!DE16)</f>
        <v>nu</v>
      </c>
      <c r="DF16" s="72" t="str">
        <f>IF(Monitoring_new!DF16="","",Monitoring_new!DF16)</f>
        <v>Nu a furnizat informația solicitată</v>
      </c>
      <c r="DG16" s="70" t="str">
        <f>IF(Monitoring_new!DG16="","",Monitoring_new!DG16)</f>
        <v>nu</v>
      </c>
      <c r="DH16" s="72" t="str">
        <f>IF(Monitoring_new!DH16="","",Monitoring_new!DH16)</f>
        <v>Nu a furnizat informația solicitată</v>
      </c>
      <c r="DI16" s="70" t="str">
        <f>IF(Monitoring_new!DI16="","",Monitoring_new!DI16)</f>
        <v>nu</v>
      </c>
      <c r="DJ16" s="72" t="str">
        <f>IF(Monitoring_new!DJ16="","",Monitoring_new!DJ16)</f>
        <v>Nu a furnizat informația solicitată</v>
      </c>
      <c r="DK16" s="70" t="str">
        <f>IF(Monitoring_new!DK16="","",Monitoring_new!DK16)</f>
        <v>nu</v>
      </c>
      <c r="DL16" s="72" t="str">
        <f>IF(Monitoring_new!DL16="","",Monitoring_new!DL16)</f>
        <v>Nu a furnizat informația solicitată</v>
      </c>
      <c r="DM16" s="70" t="str">
        <f>IF(Monitoring_new!DM16="","",Monitoring_new!DM16)</f>
        <v>nu</v>
      </c>
      <c r="DN16" s="72" t="str">
        <f>IF(Monitoring_new!DN16="","",Monitoring_new!DN16)</f>
        <v>Nu a furnizat informația solicitată</v>
      </c>
      <c r="DO16" s="70" t="str">
        <f>IF(Monitoring_new!DO16="","",Monitoring_new!DO16)</f>
        <v>nu</v>
      </c>
      <c r="DP16" s="72" t="str">
        <f>IF(Monitoring_new!DP16="","",Monitoring_new!DP16)</f>
        <v>Nu a furnizat informația solicitată</v>
      </c>
      <c r="DQ16" s="70" t="str">
        <f>IF(Monitoring_new!DQ16="","",Monitoring_new!DQ16)</f>
        <v>nu</v>
      </c>
      <c r="DR16" s="72" t="str">
        <f>IF(Monitoring_new!DR16="","",Monitoring_new!DR16)</f>
        <v>Nu a furnizat informația solicitată</v>
      </c>
      <c r="DS16" s="70" t="str">
        <f>IF(Monitoring_new!DS16="","",Monitoring_new!DS16)</f>
        <v>nu</v>
      </c>
      <c r="DT16" s="72" t="str">
        <f>IF(Monitoring_new!DT16="","",Monitoring_new!DT16)</f>
        <v>Nu a furnizat informația solicitată</v>
      </c>
      <c r="DU16" s="70" t="str">
        <f>IF(Monitoring_new!DU16="","",Monitoring_new!DU16)</f>
        <v>nu</v>
      </c>
      <c r="DV16" s="72" t="str">
        <f>IF(Monitoring_new!DV16="","",Monitoring_new!DV16)</f>
        <v>Nu a furnizat informația solicitată</v>
      </c>
      <c r="DW16" s="70" t="str">
        <f>IF(Monitoring_new!DW16="","",Monitoring_new!DW16)</f>
        <v>da</v>
      </c>
      <c r="DX16" s="72" t="str">
        <f>IF(Monitoring_new!DX16="","",Monitoring_new!DX16)</f>
        <v>Răspuns oferit potrivit cerințelor și termenilor legali</v>
      </c>
      <c r="DY16" s="70" t="str">
        <f>IF(Monitoring_new!DY16="","",Monitoring_new!DY16)</f>
        <v>nu</v>
      </c>
      <c r="DZ16" s="72" t="str">
        <f>IF(Monitoring_new!DZ16="","",Monitoring_new!DZ16)</f>
        <v>Nu a furnizat informația solicitată</v>
      </c>
      <c r="EA16" s="70" t="str">
        <f>IF(Monitoring_new!EA16="","",Monitoring_new!EA16)</f>
        <v>nu</v>
      </c>
      <c r="EB16" s="72" t="str">
        <f>IF(Monitoring_new!EB16="","",Monitoring_new!EB16)</f>
        <v>Nu a furnizat informația solicitată</v>
      </c>
      <c r="EC16" s="70" t="str">
        <f>IF(Monitoring_new!EC16="","",Monitoring_new!EC16)</f>
        <v>nu</v>
      </c>
      <c r="ED16" s="72" t="str">
        <f>IF(Monitoring_new!ED16="","",Monitoring_new!ED16)</f>
        <v>Nu a furnizat informația solicitată</v>
      </c>
      <c r="EE16" s="70" t="str">
        <f>IF(Monitoring_new!EE16="","",Monitoring_new!EE16)</f>
        <v>nu</v>
      </c>
      <c r="EF16" s="72" t="str">
        <f>IF(Monitoring_new!EF16="","",Monitoring_new!EF16)</f>
        <v>Nu a furnizat informația solicitată</v>
      </c>
      <c r="EG16" s="70" t="str">
        <f>IF(Monitoring_new!EG16="","",Monitoring_new!EG16)</f>
        <v>nu</v>
      </c>
      <c r="EH16" s="72" t="str">
        <f>IF(Monitoring_new!EH16="","",Monitoring_new!EH16)</f>
        <v>Nu a furnizat informația solicitată</v>
      </c>
      <c r="EI16" s="70" t="str">
        <f>IF(Monitoring_new!EI16="","",Monitoring_new!EI16)</f>
        <v>nu</v>
      </c>
      <c r="EJ16" s="72" t="str">
        <f>IF(Monitoring_new!EJ16="","",Monitoring_new!EJ16)</f>
        <v>Nu a furnizat informația solicitată</v>
      </c>
      <c r="EK16" s="70" t="str">
        <f>IF(Monitoring_new!EK16="","",Monitoring_new!EK16)</f>
        <v>nu</v>
      </c>
      <c r="EL16" s="72" t="str">
        <f>IF(Monitoring_new!EL16="","",Monitoring_new!EL16)</f>
        <v>Nu a furnizat informația solicitată</v>
      </c>
      <c r="EM16" s="70" t="str">
        <f>IF(Monitoring_new!EM16="","",Monitoring_new!EM16)</f>
        <v>nu</v>
      </c>
      <c r="EN16" s="72" t="str">
        <f>IF(Monitoring_new!EN16="","",Monitoring_new!EN16)</f>
        <v>Nu a furnizat informația solicitată</v>
      </c>
      <c r="EO16" s="70" t="str">
        <f>IF(Monitoring_new!EO16="","",Monitoring_new!EO16)</f>
        <v>nu</v>
      </c>
      <c r="EP16" s="72" t="str">
        <f>IF(Monitoring_new!EP16="","",Monitoring_new!EP16)</f>
        <v>Nu a furnizat informația solicitată</v>
      </c>
      <c r="EQ16" s="70" t="str">
        <f>IF(Monitoring_new!EQ16="","",Monitoring_new!EQ16)</f>
        <v>nu</v>
      </c>
      <c r="ER16" s="72" t="str">
        <f>IF(Monitoring_new!ER16="","",Monitoring_new!ER16)</f>
        <v>Nu a furnizat informația solicitată</v>
      </c>
      <c r="ES16" s="70" t="str">
        <f>IF(Monitoring_new!ES16="","",Monitoring_new!ES16)</f>
        <v>partial</v>
      </c>
      <c r="ET16" s="72" t="str">
        <f>IF(Monitoring_new!ET16="","",Monitoring_new!ET16)</f>
        <v>Răspuns oferit potrivit cerințelor legii, însă cu depășirea termenilor legali</v>
      </c>
      <c r="EU16" s="70" t="str">
        <f>IF(Monitoring_new!EU16="","",Monitoring_new!EU16)</f>
        <v>nu</v>
      </c>
      <c r="EV16" s="72" t="str">
        <f>IF(Monitoring_new!EV16="","",Monitoring_new!EV16)</f>
        <v>Nu a furnizat informația solicitată</v>
      </c>
      <c r="EW16" s="70" t="str">
        <f>IF(Monitoring_new!EW16="","",Monitoring_new!EW16)</f>
        <v>da</v>
      </c>
      <c r="EX16" s="72" t="str">
        <f>IF(Monitoring_new!EX16="","",Monitoring_new!EX16)</f>
        <v>Răspuns oferit potrivit cerințelor și termenilor legali</v>
      </c>
      <c r="EY16" s="70" t="str">
        <f>IF(Monitoring_new!EY16="","",Monitoring_new!EY16)</f>
        <v>nu</v>
      </c>
      <c r="EZ16" s="72" t="str">
        <f>IF(Monitoring_new!EZ16="","",Monitoring_new!EZ16)</f>
        <v>Nu a furnizat informația solicitată</v>
      </c>
      <c r="FA16" s="173" t="str">
        <f t="shared" si="0"/>
        <v>da</v>
      </c>
      <c r="FB16" s="173">
        <f t="shared" si="1"/>
        <v>3</v>
      </c>
      <c r="FC16" s="173" t="str">
        <f t="shared" si="2"/>
        <v>nu</v>
      </c>
      <c r="FD16" s="173">
        <f t="shared" si="3"/>
        <v>63</v>
      </c>
      <c r="FE16" s="173" t="str">
        <f t="shared" si="4"/>
        <v>partial / peste termen</v>
      </c>
      <c r="FF16" s="173">
        <f t="shared" si="5"/>
        <v>0</v>
      </c>
      <c r="FG16" s="173" t="str">
        <f t="shared" si="6"/>
        <v>N/A</v>
      </c>
      <c r="FH16" s="173">
        <f t="shared" si="7"/>
        <v>0</v>
      </c>
      <c r="FI16" s="173" t="str">
        <f t="shared" si="10"/>
        <v>partial</v>
      </c>
      <c r="FJ16" s="173">
        <f t="shared" si="11"/>
        <v>1</v>
      </c>
      <c r="FK16" s="173">
        <f t="shared" si="12"/>
        <v>67</v>
      </c>
      <c r="FL16" s="173" t="str">
        <f t="shared" si="8"/>
        <v>da</v>
      </c>
      <c r="FM16" s="173" t="str">
        <f t="shared" si="9"/>
        <v>nu</v>
      </c>
      <c r="FN16" s="173">
        <f t="shared" si="13"/>
        <v>3</v>
      </c>
      <c r="FO16" s="173">
        <f t="shared" si="14"/>
        <v>63</v>
      </c>
      <c r="FP16" s="173">
        <f t="shared" si="15"/>
        <v>67</v>
      </c>
      <c r="FQ16" s="177">
        <f t="shared" si="16"/>
        <v>4.4776119402985072E-2</v>
      </c>
      <c r="FR16" s="177">
        <f t="shared" si="17"/>
        <v>0.94029850746268662</v>
      </c>
      <c r="FS16" s="177">
        <f>COUNTIFS($W16:$EY16,$FL16,Points_new!$W$52:$EY$52,FS$1)/((COUNTIF(Points_new!$W$52:$EY$52,FS$1)-COUNTIFS($W16:$EY16,$FG16,Points_new!$W$52:$EY$52,FS$1)))</f>
        <v>4.4776119402985072E-2</v>
      </c>
      <c r="FT16" s="177">
        <f>COUNTIFS($W16:$EY16,$FL16,Points_new!$W$51:$EY$51,FT$1)/((COUNTIF(Points_new!$W$51:$EY$51,FT$1)-COUNTIFS($W16:$EY16,$FG16,Points_new!$W$51:$EY$51,FT$1)))</f>
        <v>3.3333333333333333E-2</v>
      </c>
      <c r="FU16" s="177">
        <f>COUNTIFS($W16:$EY16,$FL16,Points_new!$W$51:$EY$51,FU$1)/((COUNTIF(Points_new!$W$51:$EY$51,FU$1)-COUNTIFS($W16:$EY16,$FG16,Points_new!$W$51:$EY$51,FU$1)))</f>
        <v>0.14285714285714285</v>
      </c>
      <c r="FV16" s="177" t="e">
        <f>COUNTIFS($W16:$EY16,$FL16,Points_new!$W$51:$EY$51,FV$1)/((COUNTIF(Points_new!$W$51:$EY$51,FV$1)-COUNTIFS($W16:$EY16,$FG16,Points_new!$W$51:$EY$51,FV$1)))</f>
        <v>#DIV/0!</v>
      </c>
      <c r="FW16" s="177" t="e">
        <f>COUNTIFS($W16:$EY16,$FL16,Points_new!$W$51:$EY$51,FW$1)/((COUNTIF(Points_new!$W$51:$EY$51,FW$1)-COUNTIFS($W16:$EY16,$FG16,Points_new!$W$51:$EY$51,FW$1)))</f>
        <v>#DIV/0!</v>
      </c>
      <c r="FX16" s="177">
        <f>COUNTIFS($W16:$EY16,$FL16,Points_new!$W$57:$EY$57,FX$1)/((COUNTIF(Points_new!$W$57:$EY$57,FX$1)-COUNTIFS($W16:$EY16,$FG16,Points_new!$W$57:$EY$57,FX$1)))</f>
        <v>0</v>
      </c>
      <c r="FY16" s="177">
        <f>COUNTIFS($W16:$EY16,$FL16,Points_new!$W$57:$EY$57,FY$1)/((COUNTIF(Points_new!$W$57:$EY$57,FY$1)-COUNTIFS($W16:$EY16,$FG16,Points_new!$W$57:$EY$57,FY$1)))</f>
        <v>0</v>
      </c>
      <c r="FZ16" s="177">
        <f>COUNTIFS($W16:$EY16,$FL16,Points_new!$W$57:$EY$57,FZ$1)/((COUNTIF(Points_new!$W$57:$EY$57,FZ$1)-COUNTIFS($W16:$EY16,$FG16,Points_new!$W$57:$EY$57,FZ$1)))</f>
        <v>0</v>
      </c>
      <c r="GA16" s="177">
        <f>COUNTIFS($W16:$EY16,$FL16,Points_new!$W$57:$EY$57,GA$1)/((COUNTIF(Points_new!$W$57:$EY$57,GA$1)-COUNTIFS($W16:$EY16,$FG16,Points_new!$W$57:$EY$57,GA$1)))</f>
        <v>0.25</v>
      </c>
      <c r="GB16" s="177" t="e">
        <f>COUNTIFS($W16:$EY16,$FL16,Points_new!$W$57:$EY$57,GB$1)/((COUNTIF(Points_new!$W$57:$EY$57,GB$1)-COUNTIFS($W16:$EY16,$FG16,Points_new!$W$57:$EY$57,GB$1)))</f>
        <v>#DIV/0!</v>
      </c>
      <c r="GC16" s="177" t="e">
        <f>COUNTIFS($W16:$EY16,$FL16,Points_new!$W$57:$EY$57,GC$1)/((COUNTIF(Points_new!$W$57:$EY$57,GC$1)-COUNTIFS($W16:$EY16,$FG16,Points_new!$W$57:$EY$57,GC$1)))</f>
        <v>#DIV/0!</v>
      </c>
      <c r="GD16" s="177">
        <f>COUNTIFS($W16:$EY16,$FL16,Points_new!$W$55:$EY$55,GD$1)/((COUNTIF(Points_new!$W$55:$EY$55,GD$1)-COUNTIFS($W16:$EY16,$FG16,Points_new!$W$55:$EY$55,GD$1)))</f>
        <v>4.4776119402985072E-2</v>
      </c>
      <c r="GE16" s="177" t="e">
        <f>COUNTIFS($W16:$EY16,$FL16,Points_new!$W$55:$EY$55,GE$1)/((COUNTIF(Points_new!$W$55:$EY$55,GE$1)-COUNTIFS($W16:$EY16,$FG16,Points_new!$W$55:$EY$55,GE$1)))</f>
        <v>#DIV/0!</v>
      </c>
      <c r="GF16" s="177" t="e">
        <f>COUNTIFS($W16:$EY16,$FL16,Points_new!$W$55:$EY$55,GF$1)/((COUNTIF(Points_new!$W$55:$EY$55,GF$1)-COUNTIFS($W16:$EY16,$FG16,Points_new!$W$55:$EY$55,GF$1)))</f>
        <v>#DIV/0!</v>
      </c>
    </row>
    <row r="17" spans="1:188" ht="15" customHeight="1" x14ac:dyDescent="0.3">
      <c r="A17" s="11" t="str">
        <f>Monitoring_new!A17</f>
        <v>Q16</v>
      </c>
      <c r="B17" s="160" t="str">
        <f>Monitoring_new!B17</f>
        <v>Întreprinderea a răspuns la chestionarul IDIS ”Viitorul” în conformitate cu cerințele și termenii legii privind accesul la informație ?</v>
      </c>
      <c r="C17" s="160" t="str">
        <f>Monitoring_new!C17</f>
        <v>Has the enterprise responded to IDIS ”Viitorul” Questionnaire in compliance with the legal terms and conditions referred to in the Law on Access to Information?</v>
      </c>
      <c r="D17" s="14" t="str">
        <f>Monitoring_new!D17</f>
        <v>Transparency and access to information</v>
      </c>
      <c r="E17" s="2" t="str">
        <f>Monitoring_new!E17</f>
        <v>tai9</v>
      </c>
      <c r="F17" s="2" t="str">
        <f>Monitoring_new!F17</f>
        <v>tai9k</v>
      </c>
      <c r="G17" s="6">
        <f>Monitoring_new!G17</f>
        <v>4</v>
      </c>
      <c r="H17" s="2" t="str">
        <f>Monitoring_new!H17</f>
        <v>da</v>
      </c>
      <c r="I17" s="2" t="str">
        <f>Monitoring_new!I17</f>
        <v>yes</v>
      </c>
      <c r="J17" s="2" t="str">
        <f>Monitoring_new!J17</f>
        <v>nu</v>
      </c>
      <c r="K17" s="2" t="str">
        <f>Monitoring_new!K17</f>
        <v>no</v>
      </c>
      <c r="L17" s="2" t="str">
        <f>Monitoring_new!L17</f>
        <v>partial / peste termen</v>
      </c>
      <c r="M17" s="2" t="str">
        <f>Monitoring_new!M17</f>
        <v>partially / beyond the deadline</v>
      </c>
      <c r="N17" s="2" t="str">
        <f>Monitoring_new!N17</f>
        <v>N/A</v>
      </c>
      <c r="O17" s="2" t="str">
        <f>Monitoring_new!O17</f>
        <v>N/A</v>
      </c>
      <c r="P17" s="2" t="str">
        <f>Monitoring_new!P17</f>
        <v>partial</v>
      </c>
      <c r="Q17" s="2" t="str">
        <f>Monitoring_new!Q17</f>
        <v>partially</v>
      </c>
      <c r="R17" s="6">
        <f>Monitoring_new!R17</f>
        <v>4</v>
      </c>
      <c r="S17" s="2">
        <f>Monitoring_new!S17</f>
        <v>0</v>
      </c>
      <c r="T17" s="6">
        <f>Monitoring_new!T17</f>
        <v>2</v>
      </c>
      <c r="U17" s="2" t="str">
        <f>Monitoring_new!U17</f>
        <v>N/A</v>
      </c>
      <c r="V17" s="2">
        <f>Monitoring_new!V17</f>
        <v>2</v>
      </c>
      <c r="W17" s="70" t="str">
        <f>IF(Monitoring_new!W17="","",Monitoring_new!W17)</f>
        <v>nu</v>
      </c>
      <c r="X17" s="69" t="str">
        <f>IF(Monitoring_new!X17="","",Monitoring_new!X17)</f>
        <v>Nu a completat chestionarul</v>
      </c>
      <c r="Y17" s="70" t="str">
        <f>IF(Monitoring_new!Y17="","",Monitoring_new!Y17)</f>
        <v>nu</v>
      </c>
      <c r="Z17" s="51" t="str">
        <f>IF(Monitoring_new!Z17="","",Monitoring_new!Z17)</f>
        <v>Nu a completat chestionarul</v>
      </c>
      <c r="AA17" s="70" t="str">
        <f>IF(Monitoring_new!AA17="","",Monitoring_new!AA17)</f>
        <v>nu</v>
      </c>
      <c r="AB17" s="64" t="str">
        <f>IF(Monitoring_new!AB17="","",Monitoring_new!AB17)</f>
        <v>Nu a fost completat chestionarul</v>
      </c>
      <c r="AC17" s="70" t="str">
        <f>IF(Monitoring_new!AC17="","",Monitoring_new!AC17)</f>
        <v>nu</v>
      </c>
      <c r="AD17" s="72" t="str">
        <f>IF(Monitoring_new!AD17="","",Monitoring_new!AD17)</f>
        <v>Nu a fost completat chestionarul</v>
      </c>
      <c r="AE17" s="70" t="str">
        <f>IF(Monitoring_new!AE17="","",Monitoring_new!AE17)</f>
        <v>nu</v>
      </c>
      <c r="AF17" s="72" t="str">
        <f>IF(Monitoring_new!AF17="","",Monitoring_new!AF17)</f>
        <v>Nu a fost completat chestionarul</v>
      </c>
      <c r="AG17" s="70" t="str">
        <f>IF(Monitoring_new!AG17="","",Monitoring_new!AG17)</f>
        <v>nu</v>
      </c>
      <c r="AH17" s="72" t="str">
        <f>IF(Monitoring_new!AH17="","",Monitoring_new!AH17)</f>
        <v>Nu a fost completat chestionarul</v>
      </c>
      <c r="AI17" s="70" t="str">
        <f>IF(Monitoring_new!AI17="","",Monitoring_new!AI17)</f>
        <v>nu</v>
      </c>
      <c r="AJ17" s="72" t="str">
        <f>IF(Monitoring_new!AJ17="","",Monitoring_new!AJ17)</f>
        <v>Nu a fost completat chestionarul</v>
      </c>
      <c r="AK17" s="70" t="str">
        <f>IF(Monitoring_new!AK17="","",Monitoring_new!AK17)</f>
        <v>da</v>
      </c>
      <c r="AL17" s="92" t="str">
        <f>IF(Monitoring_new!AL17="","",Monitoring_new!AL17)</f>
        <v>Chestionar completat și recepționat</v>
      </c>
      <c r="AM17" s="70" t="str">
        <f>IF(Monitoring_new!AM17="","",Monitoring_new!AM17)</f>
        <v>da</v>
      </c>
      <c r="AN17" s="72" t="str">
        <f>IF(Monitoring_new!AN17="","",Monitoring_new!AN17)</f>
        <v>Chestionar completat și recepționat</v>
      </c>
      <c r="AO17" s="70" t="str">
        <f>IF(Monitoring_new!AO17="","",Monitoring_new!AO17)</f>
        <v>da</v>
      </c>
      <c r="AP17" s="72" t="str">
        <f>IF(Monitoring_new!AP17="","",Monitoring_new!AP17)</f>
        <v>Chestionar completat și recepționat</v>
      </c>
      <c r="AQ17" s="70" t="str">
        <f>IF(Monitoring_new!AQ17="","",Monitoring_new!AQ17)</f>
        <v>da</v>
      </c>
      <c r="AR17" s="72" t="str">
        <f>IF(Monitoring_new!AR17="","",Monitoring_new!AR17)</f>
        <v>Chestionar completat și recepționat</v>
      </c>
      <c r="AS17" s="70" t="str">
        <f>IF(Monitoring_new!AS17="","",Monitoring_new!AS17)</f>
        <v>nu</v>
      </c>
      <c r="AT17" s="72" t="str">
        <f>IF(Monitoring_new!AT17="","",Monitoring_new!AT17)</f>
        <v>Nu a fost completat chestionarul</v>
      </c>
      <c r="AU17" s="70" t="str">
        <f>IF(Monitoring_new!AU17="","",Monitoring_new!AU17)</f>
        <v>da</v>
      </c>
      <c r="AV17" s="72" t="str">
        <f>IF(Monitoring_new!AV17="","",Monitoring_new!AV17)</f>
        <v>Chestionar completat și recepționat</v>
      </c>
      <c r="AW17" s="70" t="str">
        <f>IF(Monitoring_new!AW17="","",Monitoring_new!AW17)</f>
        <v>da</v>
      </c>
      <c r="AX17" s="92" t="str">
        <f>IF(Monitoring_new!AX17="","",Monitoring_new!AX17)</f>
        <v>Chestionar completat și recepționat</v>
      </c>
      <c r="AY17" s="70" t="str">
        <f>IF(Monitoring_new!AY17="","",Monitoring_new!AY17)</f>
        <v>nu</v>
      </c>
      <c r="AZ17" s="72" t="str">
        <f>IF(Monitoring_new!AZ17="","",Monitoring_new!AZ17)</f>
        <v>Nu a fost completat chestionarul</v>
      </c>
      <c r="BA17" s="70" t="str">
        <f>IF(Monitoring_new!BA17="","",Monitoring_new!BA17)</f>
        <v>da</v>
      </c>
      <c r="BB17" s="72" t="str">
        <f>IF(Monitoring_new!BB17="","",Monitoring_new!BB17)</f>
        <v>Chestionar completat și recepționat</v>
      </c>
      <c r="BC17" s="70" t="str">
        <f>IF(Monitoring_new!BC17="","",Monitoring_new!BC17)</f>
        <v>nu</v>
      </c>
      <c r="BD17" s="72" t="str">
        <f>IF(Monitoring_new!BD17="","",Monitoring_new!BD17)</f>
        <v>Nu a fost completat chestionarul</v>
      </c>
      <c r="BE17" s="70" t="str">
        <f>IF(Monitoring_new!BE17="","",Monitoring_new!BE17)</f>
        <v>nu</v>
      </c>
      <c r="BF17" s="72" t="str">
        <f>IF(Monitoring_new!BF17="","",Monitoring_new!BF17)</f>
        <v>Nu a fost completat chestionarul</v>
      </c>
      <c r="BG17" s="70" t="str">
        <f>IF(Monitoring_new!BG17="","",Monitoring_new!BG17)</f>
        <v>nu</v>
      </c>
      <c r="BH17" s="72" t="str">
        <f>IF(Monitoring_new!BH17="","",Monitoring_new!BH17)</f>
        <v>Nu a fost completat chestionarul</v>
      </c>
      <c r="BI17" s="70" t="str">
        <f>IF(Monitoring_new!BI17="","",Monitoring_new!BI17)</f>
        <v>da</v>
      </c>
      <c r="BJ17" s="72" t="str">
        <f>IF(Monitoring_new!BJ17="","",Monitoring_new!BJ17)</f>
        <v>Chestionarul a fost completat și recepționat</v>
      </c>
      <c r="BK17" s="70" t="str">
        <f>IF(Monitoring_new!BK17="","",Monitoring_new!BK17)</f>
        <v>nu</v>
      </c>
      <c r="BL17" s="72" t="str">
        <f>IF(Monitoring_new!BL17="","",Monitoring_new!BL17)</f>
        <v>Nu a fost completat chestionarul</v>
      </c>
      <c r="BM17" s="70" t="str">
        <f>IF(Monitoring_new!BM17="","",Monitoring_new!BM17)</f>
        <v>da</v>
      </c>
      <c r="BN17" s="72" t="str">
        <f>IF(Monitoring_new!BN17="","",Monitoring_new!BN17)</f>
        <v>Chestionar completat și recepționat</v>
      </c>
      <c r="BO17" s="70" t="str">
        <f>IF(Monitoring_new!BO17="","",Monitoring_new!BO17)</f>
        <v>nu</v>
      </c>
      <c r="BP17" s="109" t="str">
        <f>IF(Monitoring_new!BP17="","",Monitoring_new!BP17)</f>
        <v>Nu a fost completat chestionarul</v>
      </c>
      <c r="BQ17" s="70" t="str">
        <f>IF(Monitoring_new!BQ17="","",Monitoring_new!BQ17)</f>
        <v>nu</v>
      </c>
      <c r="BR17" s="72" t="str">
        <f>IF(Monitoring_new!BR17="","",Monitoring_new!BR17)</f>
        <v>Nu a fost completat chestionarul</v>
      </c>
      <c r="BS17" s="70" t="str">
        <f>IF(Monitoring_new!BS17="","",Monitoring_new!BS17)</f>
        <v>nu</v>
      </c>
      <c r="BT17" s="72" t="str">
        <f>IF(Monitoring_new!BT17="","",Monitoring_new!BT17)</f>
        <v>Nu a fost completat chestionarul</v>
      </c>
      <c r="BU17" s="70" t="str">
        <f>IF(Monitoring_new!BU17="","",Monitoring_new!BU17)</f>
        <v>nu</v>
      </c>
      <c r="BV17" s="72" t="str">
        <f>IF(Monitoring_new!BV17="","",Monitoring_new!BV17)</f>
        <v>Nu a fost completat chestionarul</v>
      </c>
      <c r="BW17" s="70" t="str">
        <f>IF(Monitoring_new!BW17="","",Monitoring_new!BW17)</f>
        <v>nu</v>
      </c>
      <c r="BX17" s="72" t="str">
        <f>IF(Monitoring_new!BX17="","",Monitoring_new!BX17)</f>
        <v>Nu a fost completat chestionarul</v>
      </c>
      <c r="BY17" s="70" t="str">
        <f>IF(Monitoring_new!BY17="","",Monitoring_new!BY17)</f>
        <v>nu</v>
      </c>
      <c r="BZ17" s="92" t="str">
        <f>IF(Monitoring_new!BZ17="","",Monitoring_new!BZ17)</f>
        <v>Nu a fost completat chestionarul</v>
      </c>
      <c r="CA17" s="70" t="str">
        <f>IF(Monitoring_new!CA17="","",Monitoring_new!CA17)</f>
        <v>da</v>
      </c>
      <c r="CB17" s="72" t="str">
        <f>IF(Monitoring_new!CB17="","",Monitoring_new!CB17)</f>
        <v>hestionar completat și recepționat</v>
      </c>
      <c r="CC17" s="70" t="str">
        <f>IF(Monitoring_new!CC17="","",Monitoring_new!CC17)</f>
        <v>nu</v>
      </c>
      <c r="CD17" s="69" t="str">
        <f>IF(Monitoring_new!CD17="","",Monitoring_new!CD17)</f>
        <v>Nu a fost completat chestionarul</v>
      </c>
      <c r="CE17" s="70" t="str">
        <f>IF(Monitoring_new!CE17="","",Monitoring_new!CE17)</f>
        <v>nu</v>
      </c>
      <c r="CF17" s="51" t="str">
        <f>IF(Monitoring_new!CF17="","",Monitoring_new!CF17)</f>
        <v>Nu a fost completat chestionarul</v>
      </c>
      <c r="CG17" s="70" t="str">
        <f>IF(Monitoring_new!CG17="","",Monitoring_new!CG17)</f>
        <v>nu</v>
      </c>
      <c r="CH17" s="72" t="str">
        <f>IF(Monitoring_new!CH17="","",Monitoring_new!CH17)</f>
        <v>Nu a fost completat chestionarul</v>
      </c>
      <c r="CI17" s="70" t="str">
        <f>IF(Monitoring_new!CI17="","",Monitoring_new!CI17)</f>
        <v>nu</v>
      </c>
      <c r="CJ17" s="72" t="str">
        <f>IF(Monitoring_new!CJ17="","",Monitoring_new!CJ17)</f>
        <v>Nu a fost completat chestionarul</v>
      </c>
      <c r="CK17" s="70" t="str">
        <f>IF(Monitoring_new!CK17="","",Monitoring_new!CK17)</f>
        <v>da</v>
      </c>
      <c r="CL17" s="72" t="str">
        <f>IF(Monitoring_new!CL17="","",Monitoring_new!CL17)</f>
        <v>Chestionar completat și recepționat</v>
      </c>
      <c r="CM17" s="70" t="str">
        <f>IF(Monitoring_new!CM17="","",Monitoring_new!CM17)</f>
        <v>nu</v>
      </c>
      <c r="CN17" s="72" t="str">
        <f>IF(Monitoring_new!CN17="","",Monitoring_new!CN17)</f>
        <v>Nu a fost completat chestionarul</v>
      </c>
      <c r="CO17" s="70" t="str">
        <f>IF(Monitoring_new!CO17="","",Monitoring_new!CO17)</f>
        <v>da</v>
      </c>
      <c r="CP17" s="72" t="str">
        <f>IF(Monitoring_new!CP17="","",Monitoring_new!CP17)</f>
        <v>Chestionar completat și recepționat</v>
      </c>
      <c r="CQ17" s="70" t="str">
        <f>IF(Monitoring_new!CQ17="","",Monitoring_new!CQ17)</f>
        <v>nu</v>
      </c>
      <c r="CR17" s="72" t="str">
        <f>IF(Monitoring_new!CR17="","",Monitoring_new!CR17)</f>
        <v>Nu a fost completat chestionarul</v>
      </c>
      <c r="CS17" s="70" t="str">
        <f>IF(Monitoring_new!CS17="","",Monitoring_new!CS17)</f>
        <v>da</v>
      </c>
      <c r="CT17" s="72" t="str">
        <f>IF(Monitoring_new!CT17="","",Monitoring_new!CT17)</f>
        <v>Chestionar completat și recepționat</v>
      </c>
      <c r="CU17" s="70" t="str">
        <f>IF(Monitoring_new!CU17="","",Monitoring_new!CU17)</f>
        <v>nu</v>
      </c>
      <c r="CV17" s="72" t="str">
        <f>IF(Monitoring_new!CV17="","",Monitoring_new!CV17)</f>
        <v>Nu a fost completat chestionarul</v>
      </c>
      <c r="CW17" s="70" t="str">
        <f>IF(Monitoring_new!CW17="","",Monitoring_new!CW17)</f>
        <v>da</v>
      </c>
      <c r="CX17" s="72" t="str">
        <f>IF(Monitoring_new!CX17="","",Monitoring_new!CX17)</f>
        <v>Chestionar completat și recepționat</v>
      </c>
      <c r="CY17" s="70" t="str">
        <f>IF(Monitoring_new!CY17="","",Monitoring_new!CY17)</f>
        <v>da</v>
      </c>
      <c r="CZ17" s="72" t="str">
        <f>IF(Monitoring_new!CZ17="","",Monitoring_new!CZ17)</f>
        <v>hestionar complatat și recepționat</v>
      </c>
      <c r="DA17" s="70" t="str">
        <f>IF(Monitoring_new!DA17="","",Monitoring_new!DA17)</f>
        <v>nu</v>
      </c>
      <c r="DB17" s="72" t="str">
        <f>IF(Monitoring_new!DB17="","",Monitoring_new!DB17)</f>
        <v>Nu a fost completat chestionarul</v>
      </c>
      <c r="DC17" s="70" t="str">
        <f>IF(Monitoring_new!DC17="","",Monitoring_new!DC17)</f>
        <v>da</v>
      </c>
      <c r="DD17" s="72" t="str">
        <f>IF(Monitoring_new!DD17="","",Monitoring_new!DD17)</f>
        <v>Chestionar completat și recepționat</v>
      </c>
      <c r="DE17" s="70" t="str">
        <f>IF(Monitoring_new!DE17="","",Monitoring_new!DE17)</f>
        <v>nu</v>
      </c>
      <c r="DF17" s="72" t="str">
        <f>IF(Monitoring_new!DF17="","",Monitoring_new!DF17)</f>
        <v>Nu a fost completat chestionarul</v>
      </c>
      <c r="DG17" s="70" t="str">
        <f>IF(Monitoring_new!DG17="","",Monitoring_new!DG17)</f>
        <v>nu</v>
      </c>
      <c r="DH17" s="72" t="str">
        <f>IF(Monitoring_new!DH17="","",Monitoring_new!DH17)</f>
        <v>Nu a fost completat chestionarul</v>
      </c>
      <c r="DI17" s="70" t="str">
        <f>IF(Monitoring_new!DI17="","",Monitoring_new!DI17)</f>
        <v>nu</v>
      </c>
      <c r="DJ17" s="72" t="str">
        <f>IF(Monitoring_new!DJ17="","",Monitoring_new!DJ17)</f>
        <v>Nu a fost completat chestionarul</v>
      </c>
      <c r="DK17" s="70" t="str">
        <f>IF(Monitoring_new!DK17="","",Monitoring_new!DK17)</f>
        <v>nu</v>
      </c>
      <c r="DL17" s="72" t="str">
        <f>IF(Monitoring_new!DL17="","",Monitoring_new!DL17)</f>
        <v>Nu a fost completat chestionarul</v>
      </c>
      <c r="DM17" s="70" t="str">
        <f>IF(Monitoring_new!DM17="","",Monitoring_new!DM17)</f>
        <v>nu</v>
      </c>
      <c r="DN17" s="72" t="str">
        <f>IF(Monitoring_new!DN17="","",Monitoring_new!DN17)</f>
        <v>Nu a fost completat chestionarul</v>
      </c>
      <c r="DO17" s="70" t="str">
        <f>IF(Monitoring_new!DO17="","",Monitoring_new!DO17)</f>
        <v>nu</v>
      </c>
      <c r="DP17" s="72" t="str">
        <f>IF(Monitoring_new!DP17="","",Monitoring_new!DP17)</f>
        <v>Nu a fost completat chestionarul</v>
      </c>
      <c r="DQ17" s="70" t="str">
        <f>IF(Monitoring_new!DQ17="","",Monitoring_new!DQ17)</f>
        <v>nu</v>
      </c>
      <c r="DR17" s="72" t="str">
        <f>IF(Monitoring_new!DR17="","",Monitoring_new!DR17)</f>
        <v>Nu a fost completat chestionarul</v>
      </c>
      <c r="DS17" s="70" t="str">
        <f>IF(Monitoring_new!DS17="","",Monitoring_new!DS17)</f>
        <v>nu</v>
      </c>
      <c r="DT17" s="72" t="str">
        <f>IF(Monitoring_new!DT17="","",Monitoring_new!DT17)</f>
        <v>Nu a fost completat chestionarul</v>
      </c>
      <c r="DU17" s="70" t="str">
        <f>IF(Monitoring_new!DU17="","",Monitoring_new!DU17)</f>
        <v>nu</v>
      </c>
      <c r="DV17" s="72" t="str">
        <f>IF(Monitoring_new!DV17="","",Monitoring_new!DV17)</f>
        <v>Nu a fost completat chestionarul</v>
      </c>
      <c r="DW17" s="70" t="str">
        <f>IF(Monitoring_new!DW17="","",Monitoring_new!DW17)</f>
        <v>da</v>
      </c>
      <c r="DX17" s="72" t="str">
        <f>IF(Monitoring_new!DX17="","",Monitoring_new!DX17)</f>
        <v>Chestionar completat și recepționat</v>
      </c>
      <c r="DY17" s="70" t="str">
        <f>IF(Monitoring_new!DY17="","",Monitoring_new!DY17)</f>
        <v>nu</v>
      </c>
      <c r="DZ17" s="72" t="str">
        <f>IF(Monitoring_new!DZ17="","",Monitoring_new!DZ17)</f>
        <v>Nu a fost completat chestionarul</v>
      </c>
      <c r="EA17" s="70" t="str">
        <f>IF(Monitoring_new!EA17="","",Monitoring_new!EA17)</f>
        <v>nu</v>
      </c>
      <c r="EB17" s="72" t="str">
        <f>IF(Monitoring_new!EB17="","",Monitoring_new!EB17)</f>
        <v>Nu a fost completat chestionarul</v>
      </c>
      <c r="EC17" s="70" t="str">
        <f>IF(Monitoring_new!EC17="","",Monitoring_new!EC17)</f>
        <v>nu</v>
      </c>
      <c r="ED17" s="72" t="str">
        <f>IF(Monitoring_new!ED17="","",Monitoring_new!ED17)</f>
        <v>Nu a fost completat chestionarul</v>
      </c>
      <c r="EE17" s="70" t="str">
        <f>IF(Monitoring_new!EE17="","",Monitoring_new!EE17)</f>
        <v>da</v>
      </c>
      <c r="EF17" s="72" t="str">
        <f>IF(Monitoring_new!EF17="","",Monitoring_new!EF17)</f>
        <v>hestionar completat și recepționat</v>
      </c>
      <c r="EG17" s="70" t="str">
        <f>IF(Monitoring_new!EG17="","",Monitoring_new!EG17)</f>
        <v>da</v>
      </c>
      <c r="EH17" s="72" t="str">
        <f>IF(Monitoring_new!EH17="","",Monitoring_new!EH17)</f>
        <v>Chestionar completat și recepționat</v>
      </c>
      <c r="EI17" s="70" t="str">
        <f>IF(Monitoring_new!EI17="","",Monitoring_new!EI17)</f>
        <v>nu</v>
      </c>
      <c r="EJ17" s="72" t="str">
        <f>IF(Monitoring_new!EJ17="","",Monitoring_new!EJ17)</f>
        <v>Nu a fost completat chestionarul</v>
      </c>
      <c r="EK17" s="70" t="str">
        <f>IF(Monitoring_new!EK17="","",Monitoring_new!EK17)</f>
        <v>da</v>
      </c>
      <c r="EL17" s="72" t="str">
        <f>IF(Monitoring_new!EL17="","",Monitoring_new!EL17)</f>
        <v>Chestionar completat și recepționat</v>
      </c>
      <c r="EM17" s="70" t="str">
        <f>IF(Monitoring_new!EM17="","",Monitoring_new!EM17)</f>
        <v>nu</v>
      </c>
      <c r="EN17" s="72" t="str">
        <f>IF(Monitoring_new!EN17="","",Monitoring_new!EN17)</f>
        <v>Nu a fost completat chestionarul</v>
      </c>
      <c r="EO17" s="70" t="str">
        <f>IF(Monitoring_new!EO17="","",Monitoring_new!EO17)</f>
        <v>nu</v>
      </c>
      <c r="EP17" s="72" t="str">
        <f>IF(Monitoring_new!EP17="","",Monitoring_new!EP17)</f>
        <v>Nu a fost completat chestionarul</v>
      </c>
      <c r="EQ17" s="70" t="str">
        <f>IF(Monitoring_new!EQ17="","",Monitoring_new!EQ17)</f>
        <v>da</v>
      </c>
      <c r="ER17" s="72" t="str">
        <f>IF(Monitoring_new!ER17="","",Monitoring_new!ER17)</f>
        <v>Chestionar completat și reepționat</v>
      </c>
      <c r="ES17" s="70" t="str">
        <f>IF(Monitoring_new!ES17="","",Monitoring_new!ES17)</f>
        <v>nu</v>
      </c>
      <c r="ET17" s="72" t="str">
        <f>IF(Monitoring_new!ET17="","",Monitoring_new!ET17)</f>
        <v>Nu a fost completat chestionarul</v>
      </c>
      <c r="EU17" s="70" t="str">
        <f>IF(Monitoring_new!EU17="","",Monitoring_new!EU17)</f>
        <v>da</v>
      </c>
      <c r="EV17" s="72" t="str">
        <f>IF(Monitoring_new!EV17="","",Monitoring_new!EV17)</f>
        <v>Chestionar completat și recepționat</v>
      </c>
      <c r="EW17" s="70" t="str">
        <f>IF(Monitoring_new!EW17="","",Monitoring_new!EW17)</f>
        <v>nu</v>
      </c>
      <c r="EX17" s="72" t="str">
        <f>IF(Monitoring_new!EX17="","",Monitoring_new!EX17)</f>
        <v>Nu a fost completat chestionarul</v>
      </c>
      <c r="EY17" s="70" t="str">
        <f>IF(Monitoring_new!EY17="","",Monitoring_new!EY17)</f>
        <v>da</v>
      </c>
      <c r="EZ17" s="72" t="str">
        <f>IF(Monitoring_new!EZ17="","",Monitoring_new!EZ17)</f>
        <v>Chestionar completat și recepționat</v>
      </c>
      <c r="FA17" s="173" t="str">
        <f t="shared" si="0"/>
        <v>da</v>
      </c>
      <c r="FB17" s="173">
        <f t="shared" si="1"/>
        <v>23</v>
      </c>
      <c r="FC17" s="173" t="str">
        <f t="shared" si="2"/>
        <v>nu</v>
      </c>
      <c r="FD17" s="173">
        <f t="shared" si="3"/>
        <v>44</v>
      </c>
      <c r="FE17" s="173" t="str">
        <f t="shared" si="4"/>
        <v>partial / peste termen</v>
      </c>
      <c r="FF17" s="173">
        <f t="shared" si="5"/>
        <v>0</v>
      </c>
      <c r="FG17" s="173" t="str">
        <f t="shared" si="6"/>
        <v>N/A</v>
      </c>
      <c r="FH17" s="173">
        <f t="shared" si="7"/>
        <v>0</v>
      </c>
      <c r="FI17" s="173" t="str">
        <f t="shared" si="10"/>
        <v>partial</v>
      </c>
      <c r="FJ17" s="173">
        <f t="shared" si="11"/>
        <v>0</v>
      </c>
      <c r="FK17" s="173">
        <f t="shared" si="12"/>
        <v>67</v>
      </c>
      <c r="FL17" s="173" t="str">
        <f t="shared" si="8"/>
        <v>da</v>
      </c>
      <c r="FM17" s="173" t="str">
        <f t="shared" si="9"/>
        <v>nu</v>
      </c>
      <c r="FN17" s="173">
        <f t="shared" si="13"/>
        <v>23</v>
      </c>
      <c r="FO17" s="173">
        <f t="shared" si="14"/>
        <v>44</v>
      </c>
      <c r="FP17" s="173">
        <f t="shared" si="15"/>
        <v>67</v>
      </c>
      <c r="FQ17" s="177">
        <f t="shared" si="16"/>
        <v>0.34328358208955223</v>
      </c>
      <c r="FR17" s="177">
        <f t="shared" si="17"/>
        <v>0.65671641791044777</v>
      </c>
      <c r="FS17" s="177">
        <f>COUNTIFS($W17:$EY17,$FL17,Points_new!$W$52:$EY$52,FS$1)/((COUNTIF(Points_new!$W$52:$EY$52,FS$1)-COUNTIFS($W17:$EY17,$FG17,Points_new!$W$52:$EY$52,FS$1)))</f>
        <v>0.34328358208955223</v>
      </c>
      <c r="FT17" s="177">
        <f>COUNTIFS($W17:$EY17,$FL17,Points_new!$W$51:$EY$51,FT$1)/((COUNTIF(Points_new!$W$51:$EY$51,FT$1)-COUNTIFS($W17:$EY17,$FG17,Points_new!$W$51:$EY$51,FT$1)))</f>
        <v>0.33333333333333331</v>
      </c>
      <c r="FU17" s="177">
        <f>COUNTIFS($W17:$EY17,$FL17,Points_new!$W$51:$EY$51,FU$1)/((COUNTIF(Points_new!$W$51:$EY$51,FU$1)-COUNTIFS($W17:$EY17,$FG17,Points_new!$W$51:$EY$51,FU$1)))</f>
        <v>0.42857142857142855</v>
      </c>
      <c r="FV17" s="177" t="e">
        <f>COUNTIFS($W17:$EY17,$FL17,Points_new!$W$51:$EY$51,FV$1)/((COUNTIF(Points_new!$W$51:$EY$51,FV$1)-COUNTIFS($W17:$EY17,$FG17,Points_new!$W$51:$EY$51,FV$1)))</f>
        <v>#DIV/0!</v>
      </c>
      <c r="FW17" s="177" t="e">
        <f>COUNTIFS($W17:$EY17,$FL17,Points_new!$W$51:$EY$51,FW$1)/((COUNTIF(Points_new!$W$51:$EY$51,FW$1)-COUNTIFS($W17:$EY17,$FG17,Points_new!$W$51:$EY$51,FW$1)))</f>
        <v>#DIV/0!</v>
      </c>
      <c r="FX17" s="177">
        <f>COUNTIFS($W17:$EY17,$FL17,Points_new!$W$57:$EY$57,FX$1)/((COUNTIF(Points_new!$W$57:$EY$57,FX$1)-COUNTIFS($W17:$EY17,$FG17,Points_new!$W$57:$EY$57,FX$1)))</f>
        <v>0</v>
      </c>
      <c r="FY17" s="177">
        <f>COUNTIFS($W17:$EY17,$FL17,Points_new!$W$57:$EY$57,FY$1)/((COUNTIF(Points_new!$W$57:$EY$57,FY$1)-COUNTIFS($W17:$EY17,$FG17,Points_new!$W$57:$EY$57,FY$1)))</f>
        <v>1</v>
      </c>
      <c r="FZ17" s="177">
        <f>COUNTIFS($W17:$EY17,$FL17,Points_new!$W$57:$EY$57,FZ$1)/((COUNTIF(Points_new!$W$57:$EY$57,FZ$1)-COUNTIFS($W17:$EY17,$FG17,Points_new!$W$57:$EY$57,FZ$1)))</f>
        <v>0.66666666666666663</v>
      </c>
      <c r="GA17" s="177">
        <f>COUNTIFS($W17:$EY17,$FL17,Points_new!$W$57:$EY$57,GA$1)/((COUNTIF(Points_new!$W$57:$EY$57,GA$1)-COUNTIFS($W17:$EY17,$FG17,Points_new!$W$57:$EY$57,GA$1)))</f>
        <v>0.25</v>
      </c>
      <c r="GB17" s="177" t="e">
        <f>COUNTIFS($W17:$EY17,$FL17,Points_new!$W$57:$EY$57,GB$1)/((COUNTIF(Points_new!$W$57:$EY$57,GB$1)-COUNTIFS($W17:$EY17,$FG17,Points_new!$W$57:$EY$57,GB$1)))</f>
        <v>#DIV/0!</v>
      </c>
      <c r="GC17" s="177" t="e">
        <f>COUNTIFS($W17:$EY17,$FL17,Points_new!$W$57:$EY$57,GC$1)/((COUNTIF(Points_new!$W$57:$EY$57,GC$1)-COUNTIFS($W17:$EY17,$FG17,Points_new!$W$57:$EY$57,GC$1)))</f>
        <v>#DIV/0!</v>
      </c>
      <c r="GD17" s="177">
        <f>COUNTIFS($W17:$EY17,$FL17,Points_new!$W$55:$EY$55,GD$1)/((COUNTIF(Points_new!$W$55:$EY$55,GD$1)-COUNTIFS($W17:$EY17,$FG17,Points_new!$W$55:$EY$55,GD$1)))</f>
        <v>0.34328358208955223</v>
      </c>
      <c r="GE17" s="177" t="e">
        <f>COUNTIFS($W17:$EY17,$FL17,Points_new!$W$55:$EY$55,GE$1)/((COUNTIF(Points_new!$W$55:$EY$55,GE$1)-COUNTIFS($W17:$EY17,$FG17,Points_new!$W$55:$EY$55,GE$1)))</f>
        <v>#DIV/0!</v>
      </c>
      <c r="GF17" s="177" t="e">
        <f>COUNTIFS($W17:$EY17,$FL17,Points_new!$W$55:$EY$55,GF$1)/((COUNTIF(Points_new!$W$55:$EY$55,GF$1)-COUNTIFS($W17:$EY17,$FG17,Points_new!$W$55:$EY$55,GF$1)))</f>
        <v>#DIV/0!</v>
      </c>
    </row>
    <row r="18" spans="1:188" ht="15" customHeight="1" x14ac:dyDescent="0.3">
      <c r="A18" s="12" t="str">
        <f>Monitoring_new!A18</f>
        <v>Q17</v>
      </c>
      <c r="B18" s="161" t="str">
        <f>Monitoring_new!B18</f>
        <v>Sînt aduse la cunoștință publică planurile anuale de achiziţii publice (anunțurile de intenție) ?</v>
      </c>
      <c r="C18" s="161" t="str">
        <f>Monitoring_new!C18</f>
        <v>Are the annual public procurement plans (intention announcements) made public?</v>
      </c>
      <c r="D18" s="20" t="str">
        <f>Monitoring_new!D18</f>
        <v>Public procurement and Property</v>
      </c>
      <c r="E18" s="3" t="str">
        <f>Monitoring_new!E18</f>
        <v>app1</v>
      </c>
      <c r="F18" s="3" t="str">
        <f>Monitoring_new!F18</f>
        <v>app1k</v>
      </c>
      <c r="G18" s="7">
        <f>Monitoring_new!G18</f>
        <v>1</v>
      </c>
      <c r="H18" s="3" t="str">
        <f>Monitoring_new!H18</f>
        <v>da</v>
      </c>
      <c r="I18" s="3" t="str">
        <f>Monitoring_new!I18</f>
        <v>yes</v>
      </c>
      <c r="J18" s="3" t="str">
        <f>Monitoring_new!J18</f>
        <v>nu</v>
      </c>
      <c r="K18" s="3" t="str">
        <f>Monitoring_new!K18</f>
        <v>no</v>
      </c>
      <c r="L18" s="3" t="str">
        <f>Monitoring_new!L18</f>
        <v>partial</v>
      </c>
      <c r="M18" s="3" t="str">
        <f>Monitoring_new!M18</f>
        <v>partially</v>
      </c>
      <c r="N18" s="3" t="str">
        <f>Monitoring_new!N18</f>
        <v>N/A</v>
      </c>
      <c r="O18" s="3" t="str">
        <f>Monitoring_new!O18</f>
        <v>N/A</v>
      </c>
      <c r="P18" s="3" t="str">
        <f>Monitoring_new!P18</f>
        <v>___</v>
      </c>
      <c r="Q18" s="3" t="str">
        <f>Monitoring_new!Q18</f>
        <v>___</v>
      </c>
      <c r="R18" s="7">
        <f>Monitoring_new!R18</f>
        <v>1</v>
      </c>
      <c r="S18" s="3">
        <f>Monitoring_new!S18</f>
        <v>0</v>
      </c>
      <c r="T18" s="7">
        <f>Monitoring_new!T18</f>
        <v>0.5</v>
      </c>
      <c r="U18" s="3" t="str">
        <f>Monitoring_new!U18</f>
        <v>N/A</v>
      </c>
      <c r="V18" s="3" t="str">
        <f>Monitoring_new!V18</f>
        <v>___</v>
      </c>
      <c r="W18" s="70" t="str">
        <f>IF(Monitoring_new!W18="","",Monitoring_new!W18)</f>
        <v>nu</v>
      </c>
      <c r="X18" s="39" t="str">
        <f>IF(Monitoring_new!X18="","",Monitoring_new!X18)</f>
        <v>Pagina web nefuncțională ( 13 aprilie 2020)</v>
      </c>
      <c r="Y18" s="70" t="str">
        <f>IF(Monitoring_new!Y18="","",Monitoring_new!Y18)</f>
        <v>nu</v>
      </c>
      <c r="Z18" s="52" t="str">
        <f>IF(Monitoring_new!Z18="","",Monitoring_new!Z18)</f>
        <v>Nu sînt informații pe web (ultima dată verificat la 13.04.2020)</v>
      </c>
      <c r="AA18" s="70" t="str">
        <f>IF(Monitoring_new!AA18="","",Monitoring_new!AA18)</f>
        <v>da</v>
      </c>
      <c r="AB18" s="66" t="str">
        <f>IF(Monitoring_new!AB18="","",Monitoring_new!AB18)</f>
        <v>https://www.termoelectrica.md/wp-content/uploads/2020/01/Anun%C8%9B-orientativ-de-achizi%C8%9Bii-planificate-pt-2020.pdf</v>
      </c>
      <c r="AC18" s="70" t="str">
        <f>IF(Monitoring_new!AC18="","",Monitoring_new!AC18)</f>
        <v>nu</v>
      </c>
      <c r="AD18" s="79" t="str">
        <f>IF(Monitoring_new!AD18="","",Monitoring_new!AD18)</f>
        <v>Nu sînt informații pe web (ultima dată verificat la 13.04.2020)</v>
      </c>
      <c r="AE18" s="70" t="str">
        <f>IF(Monitoring_new!AE18="","",Monitoring_new!AE18)</f>
        <v>nu</v>
      </c>
      <c r="AF18" s="79" t="str">
        <f>IF(Monitoring_new!AF18="","",Monitoring_new!AF18)</f>
        <v>Nu sînt informații pe web (ultima dată verificat la 13.04.2020)</v>
      </c>
      <c r="AG18" s="70" t="str">
        <f>IF(Monitoring_new!AG18="","",Monitoring_new!AG18)</f>
        <v>nu</v>
      </c>
      <c r="AH18" s="79" t="str">
        <f>IF(Monitoring_new!AH18="","",Monitoring_new!AH18)</f>
        <v>Nu sînt informații pe web (ultima dată verificat la 13.04.2020)</v>
      </c>
      <c r="AI18" s="70" t="str">
        <f>IF(Monitoring_new!AI18="","",Monitoring_new!AI18)</f>
        <v>nu</v>
      </c>
      <c r="AJ18" s="103" t="str">
        <f>IF(Monitoring_new!AJ18="","",Monitoring_new!AJ18)</f>
        <v>Nu sînt informații (ultima dată verificat la 13.04.2020)</v>
      </c>
      <c r="AK18" s="70" t="str">
        <f>IF(Monitoring_new!AK18="","",Monitoring_new!AK18)</f>
        <v>nu</v>
      </c>
      <c r="AL18" s="100" t="str">
        <f>IF(Monitoring_new!AL18="","",Monitoring_new!AL18)</f>
        <v>Nu sînt informații (ultima dată verificat la 13.04.2020)</v>
      </c>
      <c r="AM18" s="70" t="str">
        <f>IF(Monitoring_new!AM18="","",Monitoring_new!AM18)</f>
        <v>da</v>
      </c>
      <c r="AN18" s="79" t="str">
        <f>IF(Monitoring_new!AN18="","",Monitoring_new!AN18)</f>
        <v>http://www.railway.md/?l=ro&amp;h=BG0l8rJIUvBsDxoJWJGFM8F5w1OGV%D1%83Pi5Sjgy4fsfak=</v>
      </c>
      <c r="AO18" s="70" t="str">
        <f>IF(Monitoring_new!AO18="","",Monitoring_new!AO18)</f>
        <v>da</v>
      </c>
      <c r="AP18" s="79" t="str">
        <f>IF(Monitoring_new!AP18="","",Monitoring_new!AP18)</f>
        <v>https://www.asd.md/page/anunturi-de-intentie</v>
      </c>
      <c r="AQ18" s="70" t="str">
        <f>IF(Monitoring_new!AQ18="","",Monitoring_new!AQ18)</f>
        <v>nu</v>
      </c>
      <c r="AR18" s="79" t="str">
        <f>IF(Monitoring_new!AR18="","",Monitoring_new!AR18)</f>
        <v>Nu sînt informații (ultima dată verificat la 13.04.2020)</v>
      </c>
      <c r="AS18" s="70" t="str">
        <f>IF(Monitoring_new!AS18="","",Monitoring_new!AS18)</f>
        <v>nu</v>
      </c>
      <c r="AT18" s="86" t="str">
        <f>IF(Monitoring_new!AT18="","",Monitoring_new!AT18)</f>
        <v>Nu sînt informații (ultima dată verificat la 13.04.2020)</v>
      </c>
      <c r="AU18" s="70" t="str">
        <f>IF(Monitoring_new!AU18="","",Monitoring_new!AU18)</f>
        <v>da</v>
      </c>
      <c r="AV18" s="86" t="str">
        <f>IF(Monitoring_new!AV18="","",Monitoring_new!AV18)</f>
        <v>http://www.moldelectrica.md/ro/finances/tendering_plans</v>
      </c>
      <c r="AW18" s="70" t="str">
        <f>IF(Monitoring_new!AW18="","",Monitoring_new!AW18)</f>
        <v>nu</v>
      </c>
      <c r="AX18" s="95" t="str">
        <f>IF(Monitoring_new!AX18="","",Monitoring_new!AX18)</f>
        <v>Nu sînt informații (ultima dată verificat la 13.04.2020)</v>
      </c>
      <c r="AY18" s="70" t="str">
        <f>IF(Monitoring_new!AY18="","",Monitoring_new!AY18)</f>
        <v>nu</v>
      </c>
      <c r="AZ18" s="79" t="str">
        <f>IF(Monitoring_new!AZ18="","",Monitoring_new!AZ18)</f>
        <v>Nu sînt informații (ultima dată verificat la 13.04.2020)</v>
      </c>
      <c r="BA18" s="70" t="str">
        <f>IF(Monitoring_new!BA18="","",Monitoring_new!BA18)</f>
        <v>nu</v>
      </c>
      <c r="BB18" s="79" t="str">
        <f>IF(Monitoring_new!BB18="","",Monitoring_new!BB18)</f>
        <v/>
      </c>
      <c r="BC18" s="70" t="str">
        <f>IF(Monitoring_new!BC18="","",Monitoring_new!BC18)</f>
        <v>nu</v>
      </c>
      <c r="BD18" s="79" t="str">
        <f>IF(Monitoring_new!BD18="","",Monitoring_new!BD18)</f>
        <v>Nu sînt informații (ultima dată verificat la 13.04.2020)</v>
      </c>
      <c r="BE18" s="70" t="str">
        <f>IF(Monitoring_new!BE18="","",Monitoring_new!BE18)</f>
        <v>nu</v>
      </c>
      <c r="BF18" s="79" t="str">
        <f>IF(Monitoring_new!BF18="","",Monitoring_new!BF18)</f>
        <v>Nu sînt informații (ultima dată verificat la 13.04.2020)</v>
      </c>
      <c r="BG18" s="70" t="str">
        <f>IF(Monitoring_new!BG18="","",Monitoring_new!BG18)</f>
        <v>nu</v>
      </c>
      <c r="BH18" s="79" t="str">
        <f>IF(Monitoring_new!BH18="","",Monitoring_new!BH18)</f>
        <v>Nu sînt informații (ultima dată verificat la 13.04.2020)</v>
      </c>
      <c r="BI18" s="70" t="str">
        <f>IF(Monitoring_new!BI18="","",Monitoring_new!BI18)</f>
        <v>nu</v>
      </c>
      <c r="BJ18" s="79" t="str">
        <f>IF(Monitoring_new!BJ18="","",Monitoring_new!BJ18)</f>
        <v>Nu sînt informații (ultima dată verificat la 13.04.2020)</v>
      </c>
      <c r="BK18" s="70" t="str">
        <f>IF(Monitoring_new!BK18="","",Monitoring_new!BK18)</f>
        <v>da</v>
      </c>
      <c r="BL18" s="79" t="str">
        <f>IF(Monitoring_new!BL18="","",Monitoring_new!BL18)</f>
        <v>https://fee-nord.md/wp-content/uploads/2019/10/Planu_de_achizi%C8%9Bii_2019.pdf</v>
      </c>
      <c r="BM18" s="70" t="str">
        <f>IF(Monitoring_new!BM18="","",Monitoring_new!BM18)</f>
        <v>nu</v>
      </c>
      <c r="BN18" s="86" t="str">
        <f>IF(Monitoring_new!BN18="","",Monitoring_new!BN18)</f>
        <v>Nu sînt informații (ultima dată verificat la 13.04.2020)</v>
      </c>
      <c r="BO18" s="70" t="str">
        <f>IF(Monitoring_new!BO18="","",Monitoring_new!BO18)</f>
        <v>nu</v>
      </c>
      <c r="BP18" s="79" t="str">
        <f>IF(Monitoring_new!BP18="","",Monitoring_new!BP18)</f>
        <v>Nu sînt informații (ultima dată verificat la 13.04.2020)</v>
      </c>
      <c r="BQ18" s="70" t="str">
        <f>IF(Monitoring_new!BQ18="","",Monitoring_new!BQ18)</f>
        <v>n/a</v>
      </c>
      <c r="BR18" s="79" t="str">
        <f>IF(Monitoring_new!BR18="","",Monitoring_new!BR18)</f>
        <v>Conform răspunsului din chestionar</v>
      </c>
      <c r="BS18" s="70" t="str">
        <f>IF(Monitoring_new!BS18="","",Monitoring_new!BS18)</f>
        <v>nu</v>
      </c>
      <c r="BT18" s="79" t="str">
        <f>IF(Monitoring_new!BT18="","",Monitoring_new!BT18)</f>
        <v>Nu sînt informații (ultima dată verificat la 13.04.2020)</v>
      </c>
      <c r="BU18" s="70" t="str">
        <f>IF(Monitoring_new!BU18="","",Monitoring_new!BU18)</f>
        <v>nu</v>
      </c>
      <c r="BV18" s="86" t="str">
        <f>IF(Monitoring_new!BV18="","",Monitoring_new!BV18)</f>
        <v>Nu sînt informații (ultima dată verificat la 13.04.2020)</v>
      </c>
      <c r="BW18" s="70" t="str">
        <f>IF(Monitoring_new!BW18="","",Monitoring_new!BW18)</f>
        <v>nu</v>
      </c>
      <c r="BX18" s="86" t="str">
        <f>IF(Monitoring_new!BX18="","",Monitoring_new!BX18)</f>
        <v>Nu sînt informații (ultima dată verificat la 13.04.2020)</v>
      </c>
      <c r="BY18" s="70" t="str">
        <f>IF(Monitoring_new!BY18="","",Monitoring_new!BY18)</f>
        <v>nu</v>
      </c>
      <c r="BZ18" s="95" t="str">
        <f>IF(Monitoring_new!BZ18="","",Monitoring_new!BZ18)</f>
        <v>Nu sînt informații (ultima dată verificat la 13.04.2020)</v>
      </c>
      <c r="CA18" s="70" t="str">
        <f>IF(Monitoring_new!CA18="","",Monitoring_new!CA18)</f>
        <v>nu</v>
      </c>
      <c r="CB18" s="79" t="str">
        <f>IF(Monitoring_new!CB18="","",Monitoring_new!CB18)</f>
        <v>Nu sînt informații (ultima dată verificat la 13.04.2020)</v>
      </c>
      <c r="CC18" s="70" t="str">
        <f>IF(Monitoring_new!CC18="","",Monitoring_new!CC18)</f>
        <v>nu</v>
      </c>
      <c r="CD18" s="113" t="str">
        <f>IF(Monitoring_new!CD18="","",Monitoring_new!CD18)</f>
        <v>Nu sînt informații (ultima dată verificat la 13.04.2020)</v>
      </c>
      <c r="CE18" s="70" t="str">
        <f>IF(Monitoring_new!CE18="","",Monitoring_new!CE18)</f>
        <v>nu</v>
      </c>
      <c r="CF18" s="52" t="str">
        <f>IF(Monitoring_new!CF18="","",Monitoring_new!CF18)</f>
        <v>Nu sînt informații (ultima dată verificat la 13.04.2020)</v>
      </c>
      <c r="CG18" s="70" t="str">
        <f>IF(Monitoring_new!CG18="","",Monitoring_new!CG18)</f>
        <v>nu</v>
      </c>
      <c r="CH18" s="79" t="str">
        <f>IF(Monitoring_new!CH18="","",Monitoring_new!CH18)</f>
        <v>Nu sînt informații (ultima dată verificat la 13.04.2020)</v>
      </c>
      <c r="CI18" s="70" t="str">
        <f>IF(Monitoring_new!CI18="","",Monitoring_new!CI18)</f>
        <v>nu</v>
      </c>
      <c r="CJ18" s="79" t="str">
        <f>IF(Monitoring_new!CJ18="","",Monitoring_new!CJ18)</f>
        <v>Nu sînt informații (ultima dată verificat la 13.04.2020)</v>
      </c>
      <c r="CK18" s="70" t="str">
        <f>IF(Monitoring_new!CK18="","",Monitoring_new!CK18)</f>
        <v>nu</v>
      </c>
      <c r="CL18" s="79" t="str">
        <f>IF(Monitoring_new!CL18="","",Monitoring_new!CL18)</f>
        <v>Nu sînt informații (ultima dată verificat la 13.04.2020)</v>
      </c>
      <c r="CM18" s="70" t="str">
        <f>IF(Monitoring_new!CM18="","",Monitoring_new!CM18)</f>
        <v>nu</v>
      </c>
      <c r="CN18" s="79" t="str">
        <f>IF(Monitoring_new!CN18="","",Monitoring_new!CN18)</f>
        <v>Nu sînt informații (ultima dată verificat la 13.04.2020)</v>
      </c>
      <c r="CO18" s="70" t="str">
        <f>IF(Monitoring_new!CO18="","",Monitoring_new!CO18)</f>
        <v>da</v>
      </c>
      <c r="CP18" s="79" t="str">
        <f>IF(Monitoring_new!CP18="","",Monitoring_new!CP18)</f>
        <v>https://e-cmac.md/plan-de-achizitii-2019/</v>
      </c>
      <c r="CQ18" s="70" t="str">
        <f>IF(Monitoring_new!CQ18="","",Monitoring_new!CQ18)</f>
        <v>nu</v>
      </c>
      <c r="CR18" s="79" t="str">
        <f>IF(Monitoring_new!CR18="","",Monitoring_new!CR18)</f>
        <v>Nu sînt informații (ultima dată verificat la 13.04.2020)</v>
      </c>
      <c r="CS18" s="70" t="str">
        <f>IF(Monitoring_new!CS18="","",Monitoring_new!CS18)</f>
        <v>da</v>
      </c>
      <c r="CT18" s="79" t="str">
        <f>IF(Monitoring_new!CT18="","",Monitoring_new!CT18)</f>
        <v>http://editurastiinta.md/achizitii</v>
      </c>
      <c r="CU18" s="70" t="str">
        <f>IF(Monitoring_new!CU18="","",Monitoring_new!CU18)</f>
        <v>nu</v>
      </c>
      <c r="CV18" s="79" t="str">
        <f>IF(Monitoring_new!CV18="","",Monitoring_new!CV18)</f>
        <v>Nu sînt informații (ultima dată verificat la 13.04.2020)</v>
      </c>
      <c r="CW18" s="70" t="str">
        <f>IF(Monitoring_new!CW18="","",Monitoring_new!CW18)</f>
        <v>nu</v>
      </c>
      <c r="CX18" s="79" t="str">
        <f>IF(Monitoring_new!CX18="","",Monitoring_new!CX18)</f>
        <v>Nu sînt informații (ultima dată verificat la 13.04.2020)</v>
      </c>
      <c r="CY18" s="70" t="str">
        <f>IF(Monitoring_new!CY18="","",Monitoring_new!CY18)</f>
        <v>nu</v>
      </c>
      <c r="CZ18" s="79" t="str">
        <f>IF(Monitoring_new!CZ18="","",Monitoring_new!CZ18)</f>
        <v>Nu sînt informații (ultima dată verificat la 13.04.2020)</v>
      </c>
      <c r="DA18" s="70" t="str">
        <f>IF(Monitoring_new!DA18="","",Monitoring_new!DA18)</f>
        <v>nu</v>
      </c>
      <c r="DB18" s="79" t="str">
        <f>IF(Monitoring_new!DB18="","",Monitoring_new!DB18)</f>
        <v>Nu sînt informații (ultima dată verificat la 13.04.2020)</v>
      </c>
      <c r="DC18" s="70" t="str">
        <f>IF(Monitoring_new!DC18="","",Monitoring_new!DC18)</f>
        <v>nu</v>
      </c>
      <c r="DD18" s="79" t="str">
        <f>IF(Monitoring_new!DD18="","",Monitoring_new!DD18)</f>
        <v>Nu sînt informații (ultima dată verificat la 13.04.2020)</v>
      </c>
      <c r="DE18" s="70" t="str">
        <f>IF(Monitoring_new!DE18="","",Monitoring_new!DE18)</f>
        <v>nu</v>
      </c>
      <c r="DF18" s="86" t="str">
        <f>IF(Monitoring_new!DF18="","",Monitoring_new!DF18)</f>
        <v>Nu sînt informații (ultima dată verificat la 13.04.2020)</v>
      </c>
      <c r="DG18" s="70" t="str">
        <f>IF(Monitoring_new!DG18="","",Monitoring_new!DG18)</f>
        <v>nu</v>
      </c>
      <c r="DH18" s="86" t="str">
        <f>IF(Monitoring_new!DH18="","",Monitoring_new!DH18)</f>
        <v>Nu sînt informații (ultima dată verificat la 13.04.2020)</v>
      </c>
      <c r="DI18" s="70" t="str">
        <f>IF(Monitoring_new!DI18="","",Monitoring_new!DI18)</f>
        <v>nu</v>
      </c>
      <c r="DJ18" s="79" t="str">
        <f>IF(Monitoring_new!DJ18="","",Monitoring_new!DJ18)</f>
        <v>Nu sînt informații (ultima dată verificat la 13.04.2020)</v>
      </c>
      <c r="DK18" s="70" t="str">
        <f>IF(Monitoring_new!DK18="","",Monitoring_new!DK18)</f>
        <v>nu</v>
      </c>
      <c r="DL18" s="79" t="str">
        <f>IF(Monitoring_new!DL18="","",Monitoring_new!DL18)</f>
        <v>Nu sînt informații (ultima dată verificat la 13.04.2020)</v>
      </c>
      <c r="DM18" s="70" t="str">
        <f>IF(Monitoring_new!DM18="","",Monitoring_new!DM18)</f>
        <v>nu</v>
      </c>
      <c r="DN18" s="79" t="str">
        <f>IF(Monitoring_new!DN18="","",Monitoring_new!DN18)</f>
        <v>Nu sînt informații (ultima dată verificat la 13.04.2020)</v>
      </c>
      <c r="DO18" s="70" t="str">
        <f>IF(Monitoring_new!DO18="","",Monitoring_new!DO18)</f>
        <v>nu</v>
      </c>
      <c r="DP18" s="79" t="str">
        <f>IF(Monitoring_new!DP18="","",Monitoring_new!DP18)</f>
        <v>Nu sînt informații (ultima dată verificat la 13.04.2020)</v>
      </c>
      <c r="DQ18" s="70" t="str">
        <f>IF(Monitoring_new!DQ18="","",Monitoring_new!DQ18)</f>
        <v>nu</v>
      </c>
      <c r="DR18" s="79" t="str">
        <f>IF(Monitoring_new!DR18="","",Monitoring_new!DR18)</f>
        <v>Nu sînt informații (ultima dată verificat la 13.04.2020)</v>
      </c>
      <c r="DS18" s="70" t="str">
        <f>IF(Monitoring_new!DS18="","",Monitoring_new!DS18)</f>
        <v>nu</v>
      </c>
      <c r="DT18" s="79" t="str">
        <f>IF(Monitoring_new!DT18="","",Monitoring_new!DT18)</f>
        <v>Nu sînt informații (ultima dată verificat la 13.04.2020)</v>
      </c>
      <c r="DU18" s="70" t="str">
        <f>IF(Monitoring_new!DU18="","",Monitoring_new!DU18)</f>
        <v>nu</v>
      </c>
      <c r="DV18" s="79" t="str">
        <f>IF(Monitoring_new!DV18="","",Monitoring_new!DV18)</f>
        <v>Nu sînt informații (ultima dată verificat la 13.04.2020)</v>
      </c>
      <c r="DW18" s="70" t="str">
        <f>IF(Monitoring_new!DW18="","",Monitoring_new!DW18)</f>
        <v>nu</v>
      </c>
      <c r="DX18" s="79" t="str">
        <f>IF(Monitoring_new!DX18="","",Monitoring_new!DX18)</f>
        <v>Nu sînt informații (ultima dată verificat la 13.04.2020)</v>
      </c>
      <c r="DY18" s="70" t="str">
        <f>IF(Monitoring_new!DY18="","",Monitoring_new!DY18)</f>
        <v>nu</v>
      </c>
      <c r="DZ18" s="79" t="str">
        <f>IF(Monitoring_new!DZ18="","",Monitoring_new!DZ18)</f>
        <v>Nu sînt informații (ultima dată verificat la 13.04.2020)</v>
      </c>
      <c r="EA18" s="70" t="str">
        <f>IF(Monitoring_new!EA18="","",Monitoring_new!EA18)</f>
        <v>nu</v>
      </c>
      <c r="EB18" s="79" t="str">
        <f>IF(Monitoring_new!EB18="","",Monitoring_new!EB18)</f>
        <v>Nu sînt informații (ultima dată verificat la 13.04.2020)</v>
      </c>
      <c r="EC18" s="70" t="str">
        <f>IF(Monitoring_new!EC18="","",Monitoring_new!EC18)</f>
        <v>nu</v>
      </c>
      <c r="ED18" s="79" t="str">
        <f>IF(Monitoring_new!ED18="","",Monitoring_new!ED18)</f>
        <v>Nu sînt informații (ultima dată verificat la 13.04.2020)</v>
      </c>
      <c r="EE18" s="70" t="str">
        <f>IF(Monitoring_new!EE18="","",Monitoring_new!EE18)</f>
        <v>nu</v>
      </c>
      <c r="EF18" s="79" t="str">
        <f>IF(Monitoring_new!EF18="","",Monitoring_new!EF18)</f>
        <v>Nu sînt informații (ultima dată verificat la 13.04.2020)</v>
      </c>
      <c r="EG18" s="70" t="str">
        <f>IF(Monitoring_new!EG18="","",Monitoring_new!EG18)</f>
        <v>nu</v>
      </c>
      <c r="EH18" s="79" t="str">
        <f>IF(Monitoring_new!EH18="","",Monitoring_new!EH18)</f>
        <v>Nu sînt informații (ultima dată verificat la 13.04.2020)</v>
      </c>
      <c r="EI18" s="70" t="str">
        <f>IF(Monitoring_new!EI18="","",Monitoring_new!EI18)</f>
        <v>nu</v>
      </c>
      <c r="EJ18" s="79" t="str">
        <f>IF(Monitoring_new!EJ18="","",Monitoring_new!EJ18)</f>
        <v>Nu sînt informații (ultima dată verificat la 13.04.2020)</v>
      </c>
      <c r="EK18" s="70" t="str">
        <f>IF(Monitoring_new!EK18="","",Monitoring_new!EK18)</f>
        <v>nu</v>
      </c>
      <c r="EL18" s="79" t="str">
        <f>IF(Monitoring_new!EL18="","",Monitoring_new!EL18)</f>
        <v>Nu sînt informații (ultima dată verificat la 13.04.2020)</v>
      </c>
      <c r="EM18" s="70" t="str">
        <f>IF(Monitoring_new!EM18="","",Monitoring_new!EM18)</f>
        <v>nu</v>
      </c>
      <c r="EN18" s="79" t="str">
        <f>IF(Monitoring_new!EN18="","",Monitoring_new!EN18)</f>
        <v>Nu sînt informații (ultima dată verificat la 13.04.2020)</v>
      </c>
      <c r="EO18" s="70" t="str">
        <f>IF(Monitoring_new!EO18="","",Monitoring_new!EO18)</f>
        <v>nu</v>
      </c>
      <c r="EP18" s="79" t="str">
        <f>IF(Monitoring_new!EP18="","",Monitoring_new!EP18)</f>
        <v>Nu sînt informații (ultima dată verificat la 13.04.2020)</v>
      </c>
      <c r="EQ18" s="70" t="str">
        <f>IF(Monitoring_new!EQ18="","",Monitoring_new!EQ18)</f>
        <v>da</v>
      </c>
      <c r="ER18" s="79" t="str">
        <f>IF(Monitoring_new!ER18="","",Monitoring_new!ER18)</f>
        <v>http://autosalubritate.md/media/plan-achizitii-new.pdf</v>
      </c>
      <c r="ES18" s="70" t="str">
        <f>IF(Monitoring_new!ES18="","",Monitoring_new!ES18)</f>
        <v>nu</v>
      </c>
      <c r="ET18" s="79" t="str">
        <f>IF(Monitoring_new!ET18="","",Monitoring_new!ET18)</f>
        <v>Nu sînt informații (ultima dată verificat la 13.04.2020)</v>
      </c>
      <c r="EU18" s="70" t="str">
        <f>IF(Monitoring_new!EU18="","",Monitoring_new!EU18)</f>
        <v>nu</v>
      </c>
      <c r="EV18" s="79" t="str">
        <f>IF(Monitoring_new!EV18="","",Monitoring_new!EV18)</f>
        <v>Nu sînt informații (ultima dată verificat la 13.04.2020)</v>
      </c>
      <c r="EW18" s="70" t="str">
        <f>IF(Monitoring_new!EW18="","",Monitoring_new!EW18)</f>
        <v>nu</v>
      </c>
      <c r="EX18" s="79" t="str">
        <f>IF(Monitoring_new!EX18="","",Monitoring_new!EX18)</f>
        <v>Nu sînt informații (ultima dată verificat la 13.04.2020)</v>
      </c>
      <c r="EY18" s="70" t="str">
        <f>IF(Monitoring_new!EY18="","",Monitoring_new!EY18)</f>
        <v>nu</v>
      </c>
      <c r="EZ18" s="79" t="str">
        <f>IF(Monitoring_new!EZ18="","",Monitoring_new!EZ18)</f>
        <v>Nu sînt informații (ultima dată verificat la 13.04.2020)</v>
      </c>
      <c r="FA18" s="173" t="str">
        <f t="shared" si="0"/>
        <v>da</v>
      </c>
      <c r="FB18" s="173">
        <f t="shared" si="1"/>
        <v>8</v>
      </c>
      <c r="FC18" s="173" t="str">
        <f t="shared" si="2"/>
        <v>nu</v>
      </c>
      <c r="FD18" s="173">
        <f t="shared" si="3"/>
        <v>58</v>
      </c>
      <c r="FE18" s="173" t="str">
        <f t="shared" si="4"/>
        <v>partial</v>
      </c>
      <c r="FF18" s="173">
        <f t="shared" si="5"/>
        <v>0</v>
      </c>
      <c r="FG18" s="173" t="str">
        <f t="shared" si="6"/>
        <v>N/A</v>
      </c>
      <c r="FH18" s="173">
        <f t="shared" si="7"/>
        <v>1</v>
      </c>
      <c r="FI18" s="173" t="str">
        <f t="shared" si="10"/>
        <v>___</v>
      </c>
      <c r="FJ18" s="173">
        <f t="shared" si="11"/>
        <v>0</v>
      </c>
      <c r="FK18" s="173">
        <f t="shared" si="12"/>
        <v>67</v>
      </c>
      <c r="FL18" s="173" t="str">
        <f t="shared" si="8"/>
        <v>da</v>
      </c>
      <c r="FM18" s="173" t="str">
        <f t="shared" si="9"/>
        <v>nu</v>
      </c>
      <c r="FN18" s="173">
        <f t="shared" si="13"/>
        <v>8</v>
      </c>
      <c r="FO18" s="173">
        <f t="shared" si="14"/>
        <v>58</v>
      </c>
      <c r="FP18" s="173">
        <f t="shared" si="15"/>
        <v>66</v>
      </c>
      <c r="FQ18" s="177">
        <f t="shared" si="16"/>
        <v>0.12121212121212122</v>
      </c>
      <c r="FR18" s="177">
        <f t="shared" si="17"/>
        <v>0.87878787878787878</v>
      </c>
      <c r="FS18" s="177">
        <f>COUNTIFS($W18:$EY18,$FL18,Points_new!$W$52:$EY$52,FS$1)/((COUNTIF(Points_new!$W$52:$EY$52,FS$1)-COUNTIFS($W18:$EY18,$FG18,Points_new!$W$52:$EY$52,FS$1)))</f>
        <v>0.12121212121212122</v>
      </c>
      <c r="FT18" s="177">
        <f>COUNTIFS($W18:$EY18,$FL18,Points_new!$W$51:$EY$51,FT$1)/((COUNTIF(Points_new!$W$51:$EY$51,FT$1)-COUNTIFS($W18:$EY18,$FG18,Points_new!$W$51:$EY$51,FT$1)))</f>
        <v>0.11864406779661017</v>
      </c>
      <c r="FU18" s="177">
        <f>COUNTIFS($W18:$EY18,$FL18,Points_new!$W$51:$EY$51,FU$1)/((COUNTIF(Points_new!$W$51:$EY$51,FU$1)-COUNTIFS($W18:$EY18,$FG18,Points_new!$W$51:$EY$51,FU$1)))</f>
        <v>0.14285714285714285</v>
      </c>
      <c r="FV18" s="177" t="e">
        <f>COUNTIFS($W18:$EY18,$FL18,Points_new!$W$51:$EY$51,FV$1)/((COUNTIF(Points_new!$W$51:$EY$51,FV$1)-COUNTIFS($W18:$EY18,$FG18,Points_new!$W$51:$EY$51,FV$1)))</f>
        <v>#DIV/0!</v>
      </c>
      <c r="FW18" s="177" t="e">
        <f>COUNTIFS($W18:$EY18,$FL18,Points_new!$W$51:$EY$51,FW$1)/((COUNTIF(Points_new!$W$51:$EY$51,FW$1)-COUNTIFS($W18:$EY18,$FG18,Points_new!$W$51:$EY$51,FW$1)))</f>
        <v>#DIV/0!</v>
      </c>
      <c r="FX18" s="177">
        <f>COUNTIFS($W18:$EY18,$FL18,Points_new!$W$57:$EY$57,FX$1)/((COUNTIF(Points_new!$W$57:$EY$57,FX$1)-COUNTIFS($W18:$EY18,$FG18,Points_new!$W$57:$EY$57,FX$1)))</f>
        <v>0</v>
      </c>
      <c r="FY18" s="177">
        <f>COUNTIFS($W18:$EY18,$FL18,Points_new!$W$57:$EY$57,FY$1)/((COUNTIF(Points_new!$W$57:$EY$57,FY$1)-COUNTIFS($W18:$EY18,$FG18,Points_new!$W$57:$EY$57,FY$1)))</f>
        <v>1</v>
      </c>
      <c r="FZ18" s="177">
        <f>COUNTIFS($W18:$EY18,$FL18,Points_new!$W$57:$EY$57,FZ$1)/((COUNTIF(Points_new!$W$57:$EY$57,FZ$1)-COUNTIFS($W18:$EY18,$FG18,Points_new!$W$57:$EY$57,FZ$1)))</f>
        <v>0</v>
      </c>
      <c r="GA18" s="177">
        <f>COUNTIFS($W18:$EY18,$FL18,Points_new!$W$57:$EY$57,GA$1)/((COUNTIF(Points_new!$W$57:$EY$57,GA$1)-COUNTIFS($W18:$EY18,$FG18,Points_new!$W$57:$EY$57,GA$1)))</f>
        <v>0</v>
      </c>
      <c r="GB18" s="177" t="e">
        <f>COUNTIFS($W18:$EY18,$FL18,Points_new!$W$57:$EY$57,GB$1)/((COUNTIF(Points_new!$W$57:$EY$57,GB$1)-COUNTIFS($W18:$EY18,$FG18,Points_new!$W$57:$EY$57,GB$1)))</f>
        <v>#DIV/0!</v>
      </c>
      <c r="GC18" s="177" t="e">
        <f>COUNTIFS($W18:$EY18,$FL18,Points_new!$W$57:$EY$57,GC$1)/((COUNTIF(Points_new!$W$57:$EY$57,GC$1)-COUNTIFS($W18:$EY18,$FG18,Points_new!$W$57:$EY$57,GC$1)))</f>
        <v>#DIV/0!</v>
      </c>
      <c r="GD18" s="177">
        <f>COUNTIFS($W18:$EY18,$FL18,Points_new!$W$55:$EY$55,GD$1)/((COUNTIF(Points_new!$W$55:$EY$55,GD$1)-COUNTIFS($W18:$EY18,$FG18,Points_new!$W$55:$EY$55,GD$1)))</f>
        <v>0.12121212121212122</v>
      </c>
      <c r="GE18" s="177" t="e">
        <f>COUNTIFS($W18:$EY18,$FL18,Points_new!$W$55:$EY$55,GE$1)/((COUNTIF(Points_new!$W$55:$EY$55,GE$1)-COUNTIFS($W18:$EY18,$FG18,Points_new!$W$55:$EY$55,GE$1)))</f>
        <v>#DIV/0!</v>
      </c>
      <c r="GF18" s="177" t="e">
        <f>COUNTIFS($W18:$EY18,$FL18,Points_new!$W$55:$EY$55,GF$1)/((COUNTIF(Points_new!$W$55:$EY$55,GF$1)-COUNTIFS($W18:$EY18,$FG18,Points_new!$W$55:$EY$55,GF$1)))</f>
        <v>#DIV/0!</v>
      </c>
    </row>
    <row r="19" spans="1:188" ht="15" customHeight="1" x14ac:dyDescent="0.3">
      <c r="A19" s="12" t="str">
        <f>Monitoring_new!A19</f>
        <v>Q18</v>
      </c>
      <c r="B19" s="161" t="str">
        <f>Monitoring_new!B19</f>
        <v>Sînt aduse la cunoștință publică actele prin care au fost create grupurile de lucru pentru achiziții şi componenţa acestora?</v>
      </c>
      <c r="C19" s="161" t="str">
        <f>Monitoring_new!C19</f>
        <v>Are the documents based on which the working groups have been established, as well as their composition made public?</v>
      </c>
      <c r="D19" s="20" t="str">
        <f>Monitoring_new!D19</f>
        <v>Public procurement and Property</v>
      </c>
      <c r="E19" s="3" t="str">
        <f>Monitoring_new!E19</f>
        <v>app2</v>
      </c>
      <c r="F19" s="3" t="str">
        <f>Monitoring_new!F19</f>
        <v>app2k</v>
      </c>
      <c r="G19" s="7">
        <f>Monitoring_new!G19</f>
        <v>1</v>
      </c>
      <c r="H19" s="3" t="str">
        <f>Monitoring_new!H19</f>
        <v>da</v>
      </c>
      <c r="I19" s="3" t="str">
        <f>Monitoring_new!I19</f>
        <v>yes</v>
      </c>
      <c r="J19" s="3" t="str">
        <f>Monitoring_new!J19</f>
        <v>nu</v>
      </c>
      <c r="K19" s="3" t="str">
        <f>Monitoring_new!K19</f>
        <v>no</v>
      </c>
      <c r="L19" s="3" t="str">
        <f>Monitoring_new!L19</f>
        <v>partial</v>
      </c>
      <c r="M19" s="3" t="str">
        <f>Monitoring_new!M19</f>
        <v>partially</v>
      </c>
      <c r="N19" s="3" t="str">
        <f>Monitoring_new!N19</f>
        <v>N/A</v>
      </c>
      <c r="O19" s="3" t="str">
        <f>Monitoring_new!O19</f>
        <v>N/A</v>
      </c>
      <c r="P19" s="3" t="str">
        <f>Monitoring_new!P19</f>
        <v>___</v>
      </c>
      <c r="Q19" s="3" t="str">
        <f>Monitoring_new!Q19</f>
        <v>___</v>
      </c>
      <c r="R19" s="7">
        <f>Monitoring_new!R19</f>
        <v>1</v>
      </c>
      <c r="S19" s="3">
        <f>Monitoring_new!S19</f>
        <v>0</v>
      </c>
      <c r="T19" s="7">
        <f>Monitoring_new!T19</f>
        <v>0.5</v>
      </c>
      <c r="U19" s="3" t="str">
        <f>Monitoring_new!U19</f>
        <v>N/A</v>
      </c>
      <c r="V19" s="3" t="str">
        <f>Monitoring_new!V19</f>
        <v>___</v>
      </c>
      <c r="W19" s="70" t="str">
        <f>IF(Monitoring_new!W19="","",Monitoring_new!W19)</f>
        <v>nu</v>
      </c>
      <c r="X19" s="39" t="str">
        <f>IF(Monitoring_new!X19="","",Monitoring_new!X19)</f>
        <v>Pagina web nefuncțională ( 13 aprilie 2020)</v>
      </c>
      <c r="Y19" s="70" t="str">
        <f>IF(Monitoring_new!Y19="","",Monitoring_new!Y19)</f>
        <v>nu</v>
      </c>
      <c r="Z19" s="52" t="str">
        <f>IF(Monitoring_new!Z19="","",Monitoring_new!Z19)</f>
        <v>Nu sînt informații pe web (ultima dată verificat la 13.04.2020)</v>
      </c>
      <c r="AA19" s="70" t="str">
        <f>IF(Monitoring_new!AA19="","",Monitoring_new!AA19)</f>
        <v>nu</v>
      </c>
      <c r="AB19" s="66" t="str">
        <f>IF(Monitoring_new!AB19="","",Monitoring_new!AB19)</f>
        <v>Nu sînt informații pe web (ultima dată verificat la 13.04.2020)</v>
      </c>
      <c r="AC19" s="70" t="str">
        <f>IF(Monitoring_new!AC19="","",Monitoring_new!AC19)</f>
        <v>nu</v>
      </c>
      <c r="AD19" s="79" t="str">
        <f>IF(Monitoring_new!AD19="","",Monitoring_new!AD19)</f>
        <v>Nu sînt informații pe web (ultima dată verificat la 13.04.2020)</v>
      </c>
      <c r="AE19" s="70" t="str">
        <f>IF(Monitoring_new!AE19="","",Monitoring_new!AE19)</f>
        <v>nu</v>
      </c>
      <c r="AF19" s="79" t="str">
        <f>IF(Monitoring_new!AF19="","",Monitoring_new!AF19)</f>
        <v>Nu sînt informații pe web (ultima dată verificat la 13.04.2020)</v>
      </c>
      <c r="AG19" s="70" t="str">
        <f>IF(Monitoring_new!AG19="","",Monitoring_new!AG19)</f>
        <v>nu</v>
      </c>
      <c r="AH19" s="79" t="str">
        <f>IF(Monitoring_new!AH19="","",Monitoring_new!AH19)</f>
        <v>Nu sînt informații pe web (ultima dată verificat la 13.04.2020)</v>
      </c>
      <c r="AI19" s="70" t="str">
        <f>IF(Monitoring_new!AI19="","",Monitoring_new!AI19)</f>
        <v>nu</v>
      </c>
      <c r="AJ19" s="79" t="str">
        <f>IF(Monitoring_new!AJ19="","",Monitoring_new!AJ19)</f>
        <v>Nu sînt informații (ultima dată verificat la 13.04.2020)</v>
      </c>
      <c r="AK19" s="70" t="str">
        <f>IF(Monitoring_new!AK19="","",Monitoring_new!AK19)</f>
        <v>nu</v>
      </c>
      <c r="AL19" s="94" t="str">
        <f>IF(Monitoring_new!AL19="","",Monitoring_new!AL19)</f>
        <v>Nu sînt informații (ultima dată verificat la 13.04.2020)</v>
      </c>
      <c r="AM19" s="70" t="str">
        <f>IF(Monitoring_new!AM19="","",Monitoring_new!AM19)</f>
        <v>nu</v>
      </c>
      <c r="AN19" s="79" t="str">
        <f>IF(Monitoring_new!AN19="","",Monitoring_new!AN19)</f>
        <v>Nu sînt informații (ultima dată verificat la 13.04.2020)</v>
      </c>
      <c r="AO19" s="70" t="str">
        <f>IF(Monitoring_new!AO19="","",Monitoring_new!AO19)</f>
        <v>nu</v>
      </c>
      <c r="AP19" s="79" t="str">
        <f>IF(Monitoring_new!AP19="","",Monitoring_new!AP19)</f>
        <v>Nu sînt informații (ultima dată verificat la 13.04.2020)</v>
      </c>
      <c r="AQ19" s="70" t="str">
        <f>IF(Monitoring_new!AQ19="","",Monitoring_new!AQ19)</f>
        <v>nu</v>
      </c>
      <c r="AR19" s="79" t="str">
        <f>IF(Monitoring_new!AR19="","",Monitoring_new!AR19)</f>
        <v>Nu sînt informații (ultima dată verificat la 13.04.2020)</v>
      </c>
      <c r="AS19" s="70" t="str">
        <f>IF(Monitoring_new!AS19="","",Monitoring_new!AS19)</f>
        <v>nu</v>
      </c>
      <c r="AT19" s="79" t="str">
        <f>IF(Monitoring_new!AT19="","",Monitoring_new!AT19)</f>
        <v>Nu sînt informații (ultima dată verificat la 13.04.2020)</v>
      </c>
      <c r="AU19" s="70" t="str">
        <f>IF(Monitoring_new!AU19="","",Monitoring_new!AU19)</f>
        <v>nu</v>
      </c>
      <c r="AV19" s="79" t="str">
        <f>IF(Monitoring_new!AV19="","",Monitoring_new!AV19)</f>
        <v>Nu sînt informații (ultima dată verificat la 13.04.2020)</v>
      </c>
      <c r="AW19" s="70" t="str">
        <f>IF(Monitoring_new!AW19="","",Monitoring_new!AW19)</f>
        <v>nu</v>
      </c>
      <c r="AX19" s="94" t="str">
        <f>IF(Monitoring_new!AX19="","",Monitoring_new!AX19)</f>
        <v>Nu sînt informații (ultima dată verificat la 13.04.2020)</v>
      </c>
      <c r="AY19" s="70" t="str">
        <f>IF(Monitoring_new!AY19="","",Monitoring_new!AY19)</f>
        <v>nu</v>
      </c>
      <c r="AZ19" s="79" t="str">
        <f>IF(Monitoring_new!AZ19="","",Monitoring_new!AZ19)</f>
        <v>Nu sînt informații (ultima dată verificat la 13.04.2020)</v>
      </c>
      <c r="BA19" s="70" t="str">
        <f>IF(Monitoring_new!BA19="","",Monitoring_new!BA19)</f>
        <v>nu</v>
      </c>
      <c r="BB19" s="79" t="str">
        <f>IF(Monitoring_new!BB19="","",Monitoring_new!BB19)</f>
        <v>Nu sînt informații (ultima dată verificat la 13.04.2020)</v>
      </c>
      <c r="BC19" s="70" t="str">
        <f>IF(Monitoring_new!BC19="","",Monitoring_new!BC19)</f>
        <v>nu</v>
      </c>
      <c r="BD19" s="79" t="str">
        <f>IF(Monitoring_new!BD19="","",Monitoring_new!BD19)</f>
        <v>Nu sînt informații (ultima dată verificat la 13.04.2020)</v>
      </c>
      <c r="BE19" s="70" t="str">
        <f>IF(Monitoring_new!BE19="","",Monitoring_new!BE19)</f>
        <v>nu</v>
      </c>
      <c r="BF19" s="79" t="str">
        <f>IF(Monitoring_new!BF19="","",Monitoring_new!BF19)</f>
        <v>Nu sînt informații (ultima dată verificat la 13.04.2020)</v>
      </c>
      <c r="BG19" s="70" t="str">
        <f>IF(Monitoring_new!BG19="","",Monitoring_new!BG19)</f>
        <v>nu</v>
      </c>
      <c r="BH19" s="79" t="str">
        <f>IF(Monitoring_new!BH19="","",Monitoring_new!BH19)</f>
        <v>Nu sînt informații (ultima dată verificat la 13.04.2020)</v>
      </c>
      <c r="BI19" s="70" t="str">
        <f>IF(Monitoring_new!BI19="","",Monitoring_new!BI19)</f>
        <v>nu</v>
      </c>
      <c r="BJ19" s="79" t="str">
        <f>IF(Monitoring_new!BJ19="","",Monitoring_new!BJ19)</f>
        <v>Nu sînt informații (ultima dată verificat la 13.04.2020)</v>
      </c>
      <c r="BK19" s="70" t="str">
        <f>IF(Monitoring_new!BK19="","",Monitoring_new!BK19)</f>
        <v>nu</v>
      </c>
      <c r="BL19" s="79" t="str">
        <f>IF(Monitoring_new!BL19="","",Monitoring_new!BL19)</f>
        <v>Nu sînt informații (ultima dată verificat la 13.04.2020)</v>
      </c>
      <c r="BM19" s="70" t="str">
        <f>IF(Monitoring_new!BM19="","",Monitoring_new!BM19)</f>
        <v>nu</v>
      </c>
      <c r="BN19" s="79" t="str">
        <f>IF(Monitoring_new!BN19="","",Monitoring_new!BN19)</f>
        <v>Nu sînt informații (ultima dată verificat la 13.04.2020)</v>
      </c>
      <c r="BO19" s="70" t="str">
        <f>IF(Monitoring_new!BO19="","",Monitoring_new!BO19)</f>
        <v>nu</v>
      </c>
      <c r="BP19" s="79" t="str">
        <f>IF(Monitoring_new!BP19="","",Monitoring_new!BP19)</f>
        <v>Nu sînt informații (ultima dată verificat la 13.04.2020)</v>
      </c>
      <c r="BQ19" s="70" t="str">
        <f>IF(Monitoring_new!BQ19="","",Monitoring_new!BQ19)</f>
        <v>n/a</v>
      </c>
      <c r="BR19" s="79" t="str">
        <f>IF(Monitoring_new!BR19="","",Monitoring_new!BR19)</f>
        <v>Conform răspunsului din chestionar</v>
      </c>
      <c r="BS19" s="70" t="str">
        <f>IF(Monitoring_new!BS19="","",Monitoring_new!BS19)</f>
        <v>nu</v>
      </c>
      <c r="BT19" s="79" t="str">
        <f>IF(Monitoring_new!BT19="","",Monitoring_new!BT19)</f>
        <v>Nu sînt informații (ultima dată verificat la 13.04.2020)</v>
      </c>
      <c r="BU19" s="70" t="str">
        <f>IF(Monitoring_new!BU19="","",Monitoring_new!BU19)</f>
        <v>nu</v>
      </c>
      <c r="BV19" s="79" t="str">
        <f>IF(Monitoring_new!BV19="","",Monitoring_new!BV19)</f>
        <v>Nu sînt informații (ultima dată verificat la 13.04.2020)</v>
      </c>
      <c r="BW19" s="70" t="str">
        <f>IF(Monitoring_new!BW19="","",Monitoring_new!BW19)</f>
        <v>nu</v>
      </c>
      <c r="BX19" s="79" t="str">
        <f>IF(Monitoring_new!BX19="","",Monitoring_new!BX19)</f>
        <v>Nu sînt informații (ultima dată verificat la 13.04.2020)</v>
      </c>
      <c r="BY19" s="70" t="str">
        <f>IF(Monitoring_new!BY19="","",Monitoring_new!BY19)</f>
        <v>nu</v>
      </c>
      <c r="BZ19" s="94" t="str">
        <f>IF(Monitoring_new!BZ19="","",Monitoring_new!BZ19)</f>
        <v>Nu sînt informații (ultima dată verificat la 13.04.2020)</v>
      </c>
      <c r="CA19" s="70" t="str">
        <f>IF(Monitoring_new!CA19="","",Monitoring_new!CA19)</f>
        <v>nu</v>
      </c>
      <c r="CB19" s="79" t="str">
        <f>IF(Monitoring_new!CB19="","",Monitoring_new!CB19)</f>
        <v>Nu sînt informații (ultima dată verificat la 13.04.2020)</v>
      </c>
      <c r="CC19" s="70" t="str">
        <f>IF(Monitoring_new!CC19="","",Monitoring_new!CC19)</f>
        <v>nu</v>
      </c>
      <c r="CD19" s="113" t="str">
        <f>IF(Monitoring_new!CD19="","",Monitoring_new!CD19)</f>
        <v>Nu sînt informații (ultima dată verificat la 13.04.2020)</v>
      </c>
      <c r="CE19" s="70" t="str">
        <f>IF(Monitoring_new!CE19="","",Monitoring_new!CE19)</f>
        <v>da</v>
      </c>
      <c r="CF19" s="52" t="str">
        <f>IF(Monitoring_new!CF19="","",Monitoring_new!CF19)</f>
        <v>http://manej.md/index.php?pag=news&amp;id=1225&amp;rid=30&amp;l=ro</v>
      </c>
      <c r="CG19" s="70" t="str">
        <f>IF(Monitoring_new!CG19="","",Monitoring_new!CG19)</f>
        <v>nu</v>
      </c>
      <c r="CH19" s="79" t="str">
        <f>IF(Monitoring_new!CH19="","",Monitoring_new!CH19)</f>
        <v>Nu sînt informații (ultima dată verificat la 13.04.2020)</v>
      </c>
      <c r="CI19" s="70" t="str">
        <f>IF(Monitoring_new!CI19="","",Monitoring_new!CI19)</f>
        <v>da</v>
      </c>
      <c r="CJ19" s="79" t="str">
        <f>IF(Monitoring_new!CJ19="","",Monitoring_new!CJ19)</f>
        <v>http://www.dpp.md/ro/grupul-de-lucru.html</v>
      </c>
      <c r="CK19" s="70" t="str">
        <f>IF(Monitoring_new!CK19="","",Monitoring_new!CK19)</f>
        <v>nu</v>
      </c>
      <c r="CL19" s="79" t="str">
        <f>IF(Monitoring_new!CL19="","",Monitoring_new!CL19)</f>
        <v>Nu sînt informații (ultima dată verificat la 13.04.2020)</v>
      </c>
      <c r="CM19" s="70" t="str">
        <f>IF(Monitoring_new!CM19="","",Monitoring_new!CM19)</f>
        <v>nu</v>
      </c>
      <c r="CN19" s="79" t="str">
        <f>IF(Monitoring_new!CN19="","",Monitoring_new!CN19)</f>
        <v>Nu sînt informații (ultima dată verificat la 13.04.2020)</v>
      </c>
      <c r="CO19" s="70" t="str">
        <f>IF(Monitoring_new!CO19="","",Monitoring_new!CO19)</f>
        <v>nu</v>
      </c>
      <c r="CP19" s="79" t="str">
        <f>IF(Monitoring_new!CP19="","",Monitoring_new!CP19)</f>
        <v>Nu sînt informații (ultima dată verificat la 13.04.2020)</v>
      </c>
      <c r="CQ19" s="70" t="str">
        <f>IF(Monitoring_new!CQ19="","",Monitoring_new!CQ19)</f>
        <v>nu</v>
      </c>
      <c r="CR19" s="79" t="str">
        <f>IF(Monitoring_new!CR19="","",Monitoring_new!CR19)</f>
        <v>Nu sînt informații (ultima dată verificat la 13.04.2020)</v>
      </c>
      <c r="CS19" s="70" t="str">
        <f>IF(Monitoring_new!CS19="","",Monitoring_new!CS19)</f>
        <v>da</v>
      </c>
      <c r="CT19" s="79" t="str">
        <f>IF(Monitoring_new!CT19="","",Monitoring_new!CT19)</f>
        <v>http://editurastiinta.md/regulamentul-i-s-e-p-stiinta-privind-achizitia-bunurilor-si-serviciilor</v>
      </c>
      <c r="CU19" s="70" t="str">
        <f>IF(Monitoring_new!CU19="","",Monitoring_new!CU19)</f>
        <v>nu</v>
      </c>
      <c r="CV19" s="79" t="str">
        <f>IF(Monitoring_new!CV19="","",Monitoring_new!CV19)</f>
        <v>Nu sînt informații (ultima dată verificat la 13.04.2020)</v>
      </c>
      <c r="CW19" s="70" t="str">
        <f>IF(Monitoring_new!CW19="","",Monitoring_new!CW19)</f>
        <v>nu</v>
      </c>
      <c r="CX19" s="79" t="str">
        <f>IF(Monitoring_new!CX19="","",Monitoring_new!CX19)</f>
        <v>Nu sînt informații (ultima dată verificat la 13.04.2020)</v>
      </c>
      <c r="CY19" s="70" t="str">
        <f>IF(Monitoring_new!CY19="","",Monitoring_new!CY19)</f>
        <v>nu</v>
      </c>
      <c r="CZ19" s="79" t="str">
        <f>IF(Monitoring_new!CZ19="","",Monitoring_new!CZ19)</f>
        <v>Nu sînt informații (ultima dată verificat la 13.04.2020)</v>
      </c>
      <c r="DA19" s="70" t="str">
        <f>IF(Monitoring_new!DA19="","",Monitoring_new!DA19)</f>
        <v>nu</v>
      </c>
      <c r="DB19" s="79" t="str">
        <f>IF(Monitoring_new!DB19="","",Monitoring_new!DB19)</f>
        <v>Nu sînt informații (ultima dată verificat la 13.04.2020)</v>
      </c>
      <c r="DC19" s="70" t="str">
        <f>IF(Monitoring_new!DC19="","",Monitoring_new!DC19)</f>
        <v>nu</v>
      </c>
      <c r="DD19" s="79" t="str">
        <f>IF(Monitoring_new!DD19="","",Monitoring_new!DD19)</f>
        <v>Nu sînt informații (ultima dată verificat la 13.04.2020)</v>
      </c>
      <c r="DE19" s="70" t="str">
        <f>IF(Monitoring_new!DE19="","",Monitoring_new!DE19)</f>
        <v>nu</v>
      </c>
      <c r="DF19" s="79" t="str">
        <f>IF(Monitoring_new!DF19="","",Monitoring_new!DF19)</f>
        <v>Nu sînt informații (ultima dată verificat la 13.04.2020)</v>
      </c>
      <c r="DG19" s="70" t="str">
        <f>IF(Monitoring_new!DG19="","",Monitoring_new!DG19)</f>
        <v>nu</v>
      </c>
      <c r="DH19" s="79" t="str">
        <f>IF(Monitoring_new!DH19="","",Monitoring_new!DH19)</f>
        <v>Nu sînt informații (ultima dată verificat la 13.04.2020)</v>
      </c>
      <c r="DI19" s="70" t="str">
        <f>IF(Monitoring_new!DI19="","",Monitoring_new!DI19)</f>
        <v>nu</v>
      </c>
      <c r="DJ19" s="79" t="str">
        <f>IF(Monitoring_new!DJ19="","",Monitoring_new!DJ19)</f>
        <v>Nu sînt informații (ultima dată verificat la 13.04.2020)</v>
      </c>
      <c r="DK19" s="70" t="str">
        <f>IF(Monitoring_new!DK19="","",Monitoring_new!DK19)</f>
        <v>nu</v>
      </c>
      <c r="DL19" s="79" t="str">
        <f>IF(Monitoring_new!DL19="","",Monitoring_new!DL19)</f>
        <v>Nu sînt informații (ultima dată verificat la 13.04.2020)</v>
      </c>
      <c r="DM19" s="70" t="str">
        <f>IF(Monitoring_new!DM19="","",Monitoring_new!DM19)</f>
        <v>nu</v>
      </c>
      <c r="DN19" s="79" t="str">
        <f>IF(Monitoring_new!DN19="","",Monitoring_new!DN19)</f>
        <v>Nu sînt informații (ultima dată verificat la 13.04.2020)</v>
      </c>
      <c r="DO19" s="70" t="str">
        <f>IF(Monitoring_new!DO19="","",Monitoring_new!DO19)</f>
        <v>nu</v>
      </c>
      <c r="DP19" s="79" t="str">
        <f>IF(Monitoring_new!DP19="","",Monitoring_new!DP19)</f>
        <v>Nu sînt informații (ultima dată verificat la 13.04.2020)</v>
      </c>
      <c r="DQ19" s="70" t="str">
        <f>IF(Monitoring_new!DQ19="","",Monitoring_new!DQ19)</f>
        <v>nu</v>
      </c>
      <c r="DR19" s="79" t="str">
        <f>IF(Monitoring_new!DR19="","",Monitoring_new!DR19)</f>
        <v>Nu sînt informații (ultima dată verificat la 13.04.2020)</v>
      </c>
      <c r="DS19" s="70" t="str">
        <f>IF(Monitoring_new!DS19="","",Monitoring_new!DS19)</f>
        <v>nu</v>
      </c>
      <c r="DT19" s="79" t="str">
        <f>IF(Monitoring_new!DT19="","",Monitoring_new!DT19)</f>
        <v>Nu sînt informații (ultima dată verificat la 13.04.2020)</v>
      </c>
      <c r="DU19" s="70" t="str">
        <f>IF(Monitoring_new!DU19="","",Monitoring_new!DU19)</f>
        <v>nu</v>
      </c>
      <c r="DV19" s="79" t="str">
        <f>IF(Monitoring_new!DV19="","",Monitoring_new!DV19)</f>
        <v>Nu sînt informații (ultima dată verificat la 13.04.2020)</v>
      </c>
      <c r="DW19" s="70" t="str">
        <f>IF(Monitoring_new!DW19="","",Monitoring_new!DW19)</f>
        <v>nu</v>
      </c>
      <c r="DX19" s="79" t="str">
        <f>IF(Monitoring_new!DX19="","",Monitoring_new!DX19)</f>
        <v>Nu sînt informații (ultima dată verificat la 13.04.2020)</v>
      </c>
      <c r="DY19" s="70" t="str">
        <f>IF(Monitoring_new!DY19="","",Monitoring_new!DY19)</f>
        <v>nu</v>
      </c>
      <c r="DZ19" s="79" t="str">
        <f>IF(Monitoring_new!DZ19="","",Monitoring_new!DZ19)</f>
        <v>Nu sînt informații (ultima dată verificat la 13.04.2020)</v>
      </c>
      <c r="EA19" s="70" t="str">
        <f>IF(Monitoring_new!EA19="","",Monitoring_new!EA19)</f>
        <v>nu</v>
      </c>
      <c r="EB19" s="79" t="str">
        <f>IF(Monitoring_new!EB19="","",Monitoring_new!EB19)</f>
        <v>Nu sînt informații (ultima dată verificat la 13.04.2020)</v>
      </c>
      <c r="EC19" s="70" t="str">
        <f>IF(Monitoring_new!EC19="","",Monitoring_new!EC19)</f>
        <v>nu</v>
      </c>
      <c r="ED19" s="79" t="str">
        <f>IF(Monitoring_new!ED19="","",Monitoring_new!ED19)</f>
        <v>Nu sînt informații (ultima dată verificat la 13.04.2020)</v>
      </c>
      <c r="EE19" s="70" t="str">
        <f>IF(Monitoring_new!EE19="","",Monitoring_new!EE19)</f>
        <v>nu</v>
      </c>
      <c r="EF19" s="79" t="str">
        <f>IF(Monitoring_new!EF19="","",Monitoring_new!EF19)</f>
        <v>Nu sînt informații (ultima dată verificat la 13.04.2020)</v>
      </c>
      <c r="EG19" s="70" t="str">
        <f>IF(Monitoring_new!EG19="","",Monitoring_new!EG19)</f>
        <v>nu</v>
      </c>
      <c r="EH19" s="79" t="str">
        <f>IF(Monitoring_new!EH19="","",Monitoring_new!EH19)</f>
        <v>Nu sînt informații (ultima dată verificat la 13.04.2020)</v>
      </c>
      <c r="EI19" s="70" t="str">
        <f>IF(Monitoring_new!EI19="","",Monitoring_new!EI19)</f>
        <v>nu</v>
      </c>
      <c r="EJ19" s="79" t="str">
        <f>IF(Monitoring_new!EJ19="","",Monitoring_new!EJ19)</f>
        <v>Nu sînt informații (ultima dată verificat la 13.04.2020)</v>
      </c>
      <c r="EK19" s="70" t="str">
        <f>IF(Monitoring_new!EK19="","",Monitoring_new!EK19)</f>
        <v>nu</v>
      </c>
      <c r="EL19" s="79" t="str">
        <f>IF(Monitoring_new!EL19="","",Monitoring_new!EL19)</f>
        <v>Nu sînt informații (ultima dată verificat la 13.04.2020)</v>
      </c>
      <c r="EM19" s="70" t="str">
        <f>IF(Monitoring_new!EM19="","",Monitoring_new!EM19)</f>
        <v>nu</v>
      </c>
      <c r="EN19" s="79" t="str">
        <f>IF(Monitoring_new!EN19="","",Monitoring_new!EN19)</f>
        <v>Nu sînt informații (ultima dată verificat la 13.04.2020)</v>
      </c>
      <c r="EO19" s="70" t="str">
        <f>IF(Monitoring_new!EO19="","",Monitoring_new!EO19)</f>
        <v>nu</v>
      </c>
      <c r="EP19" s="79" t="str">
        <f>IF(Monitoring_new!EP19="","",Monitoring_new!EP19)</f>
        <v>Nu sînt informații (ultima dată verificat la 13.04.2020)</v>
      </c>
      <c r="EQ19" s="70" t="str">
        <f>IF(Monitoring_new!EQ19="","",Monitoring_new!EQ19)</f>
        <v>nu</v>
      </c>
      <c r="ER19" s="79" t="str">
        <f>IF(Monitoring_new!ER19="","",Monitoring_new!ER19)</f>
        <v>Nu sînt informații (ultima dată verificat la 13.04.2020)</v>
      </c>
      <c r="ES19" s="70" t="str">
        <f>IF(Monitoring_new!ES19="","",Monitoring_new!ES19)</f>
        <v>nu</v>
      </c>
      <c r="ET19" s="79" t="str">
        <f>IF(Monitoring_new!ET19="","",Monitoring_new!ET19)</f>
        <v>Nu sînt informații (ultima dată verificat la 13.04.2020)</v>
      </c>
      <c r="EU19" s="70" t="str">
        <f>IF(Monitoring_new!EU19="","",Monitoring_new!EU19)</f>
        <v>nu</v>
      </c>
      <c r="EV19" s="79" t="str">
        <f>IF(Monitoring_new!EV19="","",Monitoring_new!EV19)</f>
        <v>Nu sînt informații (ultima dată verificat la 13.04.2020)</v>
      </c>
      <c r="EW19" s="70" t="str">
        <f>IF(Monitoring_new!EW19="","",Monitoring_new!EW19)</f>
        <v>nu</v>
      </c>
      <c r="EX19" s="79" t="str">
        <f>IF(Monitoring_new!EX19="","",Monitoring_new!EX19)</f>
        <v>Nu sînt informații (ultima dată verificat la 13.04.2020)</v>
      </c>
      <c r="EY19" s="70" t="str">
        <f>IF(Monitoring_new!EY19="","",Monitoring_new!EY19)</f>
        <v>nu</v>
      </c>
      <c r="EZ19" s="79" t="str">
        <f>IF(Monitoring_new!EZ19="","",Monitoring_new!EZ19)</f>
        <v>Nu sînt informații (ultima dată verificat la 13.04.2020)</v>
      </c>
      <c r="FA19" s="173" t="str">
        <f t="shared" si="0"/>
        <v>da</v>
      </c>
      <c r="FB19" s="173">
        <f t="shared" si="1"/>
        <v>3</v>
      </c>
      <c r="FC19" s="173" t="str">
        <f t="shared" si="2"/>
        <v>nu</v>
      </c>
      <c r="FD19" s="173">
        <f t="shared" si="3"/>
        <v>63</v>
      </c>
      <c r="FE19" s="173" t="str">
        <f t="shared" si="4"/>
        <v>partial</v>
      </c>
      <c r="FF19" s="173">
        <f t="shared" si="5"/>
        <v>0</v>
      </c>
      <c r="FG19" s="173" t="str">
        <f t="shared" si="6"/>
        <v>N/A</v>
      </c>
      <c r="FH19" s="173">
        <f t="shared" si="7"/>
        <v>1</v>
      </c>
      <c r="FI19" s="173" t="str">
        <f t="shared" si="10"/>
        <v>___</v>
      </c>
      <c r="FJ19" s="173">
        <f t="shared" si="11"/>
        <v>0</v>
      </c>
      <c r="FK19" s="173">
        <f t="shared" si="12"/>
        <v>67</v>
      </c>
      <c r="FL19" s="173" t="str">
        <f t="shared" si="8"/>
        <v>da</v>
      </c>
      <c r="FM19" s="173" t="str">
        <f t="shared" si="9"/>
        <v>nu</v>
      </c>
      <c r="FN19" s="173">
        <f t="shared" si="13"/>
        <v>3</v>
      </c>
      <c r="FO19" s="173">
        <f t="shared" si="14"/>
        <v>63</v>
      </c>
      <c r="FP19" s="173">
        <f t="shared" si="15"/>
        <v>66</v>
      </c>
      <c r="FQ19" s="177">
        <f t="shared" si="16"/>
        <v>4.5454545454545456E-2</v>
      </c>
      <c r="FR19" s="177">
        <f t="shared" si="17"/>
        <v>0.95454545454545459</v>
      </c>
      <c r="FS19" s="177">
        <f>COUNTIFS($W19:$EY19,$FL19,Points_new!$W$52:$EY$52,FS$1)/((COUNTIF(Points_new!$W$52:$EY$52,FS$1)-COUNTIFS($W19:$EY19,$FG19,Points_new!$W$52:$EY$52,FS$1)))</f>
        <v>4.5454545454545456E-2</v>
      </c>
      <c r="FT19" s="177">
        <f>COUNTIFS($W19:$EY19,$FL19,Points_new!$W$51:$EY$51,FT$1)/((COUNTIF(Points_new!$W$51:$EY$51,FT$1)-COUNTIFS($W19:$EY19,$FG19,Points_new!$W$51:$EY$51,FT$1)))</f>
        <v>5.0847457627118647E-2</v>
      </c>
      <c r="FU19" s="177">
        <f>COUNTIFS($W19:$EY19,$FL19,Points_new!$W$51:$EY$51,FU$1)/((COUNTIF(Points_new!$W$51:$EY$51,FU$1)-COUNTIFS($W19:$EY19,$FG19,Points_new!$W$51:$EY$51,FU$1)))</f>
        <v>0</v>
      </c>
      <c r="FV19" s="177" t="e">
        <f>COUNTIFS($W19:$EY19,$FL19,Points_new!$W$51:$EY$51,FV$1)/((COUNTIF(Points_new!$W$51:$EY$51,FV$1)-COUNTIFS($W19:$EY19,$FG19,Points_new!$W$51:$EY$51,FV$1)))</f>
        <v>#DIV/0!</v>
      </c>
      <c r="FW19" s="177" t="e">
        <f>COUNTIFS($W19:$EY19,$FL19,Points_new!$W$51:$EY$51,FW$1)/((COUNTIF(Points_new!$W$51:$EY$51,FW$1)-COUNTIFS($W19:$EY19,$FG19,Points_new!$W$51:$EY$51,FW$1)))</f>
        <v>#DIV/0!</v>
      </c>
      <c r="FX19" s="177">
        <f>COUNTIFS($W19:$EY19,$FL19,Points_new!$W$57:$EY$57,FX$1)/((COUNTIF(Points_new!$W$57:$EY$57,FX$1)-COUNTIFS($W19:$EY19,$FG19,Points_new!$W$57:$EY$57,FX$1)))</f>
        <v>0</v>
      </c>
      <c r="FY19" s="177">
        <f>COUNTIFS($W19:$EY19,$FL19,Points_new!$W$57:$EY$57,FY$1)/((COUNTIF(Points_new!$W$57:$EY$57,FY$1)-COUNTIFS($W19:$EY19,$FG19,Points_new!$W$57:$EY$57,FY$1)))</f>
        <v>0</v>
      </c>
      <c r="FZ19" s="177">
        <f>COUNTIFS($W19:$EY19,$FL19,Points_new!$W$57:$EY$57,FZ$1)/((COUNTIF(Points_new!$W$57:$EY$57,FZ$1)-COUNTIFS($W19:$EY19,$FG19,Points_new!$W$57:$EY$57,FZ$1)))</f>
        <v>0</v>
      </c>
      <c r="GA19" s="177">
        <f>COUNTIFS($W19:$EY19,$FL19,Points_new!$W$57:$EY$57,GA$1)/((COUNTIF(Points_new!$W$57:$EY$57,GA$1)-COUNTIFS($W19:$EY19,$FG19,Points_new!$W$57:$EY$57,GA$1)))</f>
        <v>0</v>
      </c>
      <c r="GB19" s="177" t="e">
        <f>COUNTIFS($W19:$EY19,$FL19,Points_new!$W$57:$EY$57,GB$1)/((COUNTIF(Points_new!$W$57:$EY$57,GB$1)-COUNTIFS($W19:$EY19,$FG19,Points_new!$W$57:$EY$57,GB$1)))</f>
        <v>#DIV/0!</v>
      </c>
      <c r="GC19" s="177" t="e">
        <f>COUNTIFS($W19:$EY19,$FL19,Points_new!$W$57:$EY$57,GC$1)/((COUNTIF(Points_new!$W$57:$EY$57,GC$1)-COUNTIFS($W19:$EY19,$FG19,Points_new!$W$57:$EY$57,GC$1)))</f>
        <v>#DIV/0!</v>
      </c>
      <c r="GD19" s="177">
        <f>COUNTIFS($W19:$EY19,$FL19,Points_new!$W$55:$EY$55,GD$1)/((COUNTIF(Points_new!$W$55:$EY$55,GD$1)-COUNTIFS($W19:$EY19,$FG19,Points_new!$W$55:$EY$55,GD$1)))</f>
        <v>4.5454545454545456E-2</v>
      </c>
      <c r="GE19" s="177" t="e">
        <f>COUNTIFS($W19:$EY19,$FL19,Points_new!$W$55:$EY$55,GE$1)/((COUNTIF(Points_new!$W$55:$EY$55,GE$1)-COUNTIFS($W19:$EY19,$FG19,Points_new!$W$55:$EY$55,GE$1)))</f>
        <v>#DIV/0!</v>
      </c>
      <c r="GF19" s="177" t="e">
        <f>COUNTIFS($W19:$EY19,$FL19,Points_new!$W$55:$EY$55,GF$1)/((COUNTIF(Points_new!$W$55:$EY$55,GF$1)-COUNTIFS($W19:$EY19,$FG19,Points_new!$W$55:$EY$55,GF$1)))</f>
        <v>#DIV/0!</v>
      </c>
    </row>
    <row r="20" spans="1:188" ht="15" customHeight="1" x14ac:dyDescent="0.3">
      <c r="A20" s="12" t="str">
        <f>Monitoring_new!A20</f>
        <v>Q19</v>
      </c>
      <c r="B20" s="161" t="str">
        <f>Monitoring_new!B20</f>
        <v>Întreprinderea a publicat pe pagina web anunțurile de participare la achizițiile publice în 2019  ?</v>
      </c>
      <c r="C20" s="161" t="str">
        <f>Monitoring_new!C20</f>
        <v>Did the company publish public procurement notices in 2019 on the website?</v>
      </c>
      <c r="D20" s="20" t="str">
        <f>Monitoring_new!D20</f>
        <v>Public procurement and Property</v>
      </c>
      <c r="E20" s="3" t="str">
        <f>Monitoring_new!E20</f>
        <v>app3</v>
      </c>
      <c r="F20" s="3" t="str">
        <f>Monitoring_new!F20</f>
        <v>app3k</v>
      </c>
      <c r="G20" s="7">
        <f>Monitoring_new!G20</f>
        <v>2</v>
      </c>
      <c r="H20" s="3" t="str">
        <f>Monitoring_new!H20</f>
        <v>da</v>
      </c>
      <c r="I20" s="3" t="str">
        <f>Monitoring_new!I20</f>
        <v>yes</v>
      </c>
      <c r="J20" s="3" t="str">
        <f>Monitoring_new!J20</f>
        <v>nu</v>
      </c>
      <c r="K20" s="3" t="str">
        <f>Monitoring_new!K20</f>
        <v>no</v>
      </c>
      <c r="L20" s="3" t="str">
        <f>Monitoring_new!L20</f>
        <v>partial</v>
      </c>
      <c r="M20" s="3" t="str">
        <f>Monitoring_new!M20</f>
        <v>partially</v>
      </c>
      <c r="N20" s="3" t="str">
        <f>Monitoring_new!N20</f>
        <v>N/A</v>
      </c>
      <c r="O20" s="3" t="str">
        <f>Monitoring_new!O20</f>
        <v>N/A</v>
      </c>
      <c r="P20" s="3" t="str">
        <f>Monitoring_new!P20</f>
        <v>___</v>
      </c>
      <c r="Q20" s="3" t="str">
        <f>Monitoring_new!Q20</f>
        <v>___</v>
      </c>
      <c r="R20" s="7">
        <f>Monitoring_new!R20</f>
        <v>2</v>
      </c>
      <c r="S20" s="3">
        <f>Monitoring_new!S20</f>
        <v>0</v>
      </c>
      <c r="T20" s="7">
        <f>Monitoring_new!T20</f>
        <v>1</v>
      </c>
      <c r="U20" s="3" t="str">
        <f>Monitoring_new!U20</f>
        <v>N/A</v>
      </c>
      <c r="V20" s="3" t="str">
        <f>Monitoring_new!V20</f>
        <v>___</v>
      </c>
      <c r="W20" s="70" t="str">
        <f>IF(Monitoring_new!W20="","",Monitoring_new!W20)</f>
        <v>nu</v>
      </c>
      <c r="X20" s="39" t="str">
        <f>IF(Monitoring_new!X20="","",Monitoring_new!X20)</f>
        <v>Pagina web nefuncțională ( 13 aprilie 2020)</v>
      </c>
      <c r="Y20" s="70" t="str">
        <f>IF(Monitoring_new!Y20="","",Monitoring_new!Y20)</f>
        <v>nu</v>
      </c>
      <c r="Z20" s="53" t="str">
        <f>IF(Monitoring_new!Z20="","",Monitoring_new!Z20)</f>
        <v>Nu sînt informații pe web (ultima dată verificat la 13.04.2020)</v>
      </c>
      <c r="AA20" s="70" t="str">
        <f>IF(Monitoring_new!AA20="","",Monitoring_new!AA20)</f>
        <v>nu</v>
      </c>
      <c r="AB20" s="80" t="str">
        <f>IF(Monitoring_new!AB20="","",Monitoring_new!AB20)</f>
        <v>Nu sînt informații pe web (ultima dată verificat la 13.04.2020)</v>
      </c>
      <c r="AC20" s="70" t="str">
        <f>IF(Monitoring_new!AC20="","",Monitoring_new!AC20)</f>
        <v>da</v>
      </c>
      <c r="AD20" s="79" t="str">
        <f>IF(Monitoring_new!AD20="","",Monitoring_new!AD20)</f>
        <v>https://moldtelecom.md/ro/personal/licitatii_list</v>
      </c>
      <c r="AE20" s="70" t="str">
        <f>IF(Monitoring_new!AE20="","",Monitoring_new!AE20)</f>
        <v>nu</v>
      </c>
      <c r="AF20" s="79" t="str">
        <f>IF(Monitoring_new!AF20="","",Monitoring_new!AF20)</f>
        <v>Nu sînt informații pe web (ultima dată verificat la 13.04.2020)</v>
      </c>
      <c r="AG20" s="70" t="str">
        <f>IF(Monitoring_new!AG20="","",Monitoring_new!AG20)</f>
        <v>nu</v>
      </c>
      <c r="AH20" s="79" t="str">
        <f>IF(Monitoring_new!AH20="","",Monitoring_new!AH20)</f>
        <v>Nu sînt informații pe web (ultima dată verificat la 13.04.2020)</v>
      </c>
      <c r="AI20" s="70" t="str">
        <f>IF(Monitoring_new!AI20="","",Monitoring_new!AI20)</f>
        <v>nu</v>
      </c>
      <c r="AJ20" s="79" t="str">
        <f>IF(Monitoring_new!AJ20="","",Monitoring_new!AJ20)</f>
        <v>Nu sînt informații (ultima dată verificat la 13.04.2020)</v>
      </c>
      <c r="AK20" s="70" t="str">
        <f>IF(Monitoring_new!AK20="","",Monitoring_new!AK20)</f>
        <v>nu</v>
      </c>
      <c r="AL20" s="94" t="str">
        <f>IF(Monitoring_new!AL20="","",Monitoring_new!AL20)</f>
        <v>Nu sînt informații (ultima dată verificat la 13.04.2020)</v>
      </c>
      <c r="AM20" s="70" t="str">
        <f>IF(Monitoring_new!AM20="","",Monitoring_new!AM20)</f>
        <v>partial</v>
      </c>
      <c r="AN20" s="79" t="str">
        <f>IF(Monitoring_new!AN20="","",Monitoring_new!AN20)</f>
        <v>http://tracer.railway.md:10088/Achizitii/DefaultPage</v>
      </c>
      <c r="AO20" s="70" t="str">
        <f>IF(Monitoring_new!AO20="","",Monitoring_new!AO20)</f>
        <v>da</v>
      </c>
      <c r="AP20" s="79" t="str">
        <f>IF(Monitoring_new!AP20="","",Monitoring_new!AP20)</f>
        <v>http://asd.md/page/anunturi-anii-precedenti-2019</v>
      </c>
      <c r="AQ20" s="70" t="str">
        <f>IF(Monitoring_new!AQ20="","",Monitoring_new!AQ20)</f>
        <v>da</v>
      </c>
      <c r="AR20" s="79" t="str">
        <f>IF(Monitoring_new!AR20="","",Monitoring_new!AR20)</f>
        <v>https://moldatsa.md/announcements</v>
      </c>
      <c r="AS20" s="70" t="str">
        <f>IF(Monitoring_new!AS20="","",Monitoring_new!AS20)</f>
        <v>nu</v>
      </c>
      <c r="AT20" s="79" t="str">
        <f>IF(Monitoring_new!AT20="","",Monitoring_new!AT20)</f>
        <v>Nu sînt informații (ultima dată verificat la 13.04.2020)</v>
      </c>
      <c r="AU20" s="70" t="str">
        <f>IF(Monitoring_new!AU20="","",Monitoring_new!AU20)</f>
        <v>da</v>
      </c>
      <c r="AV20" s="79" t="str">
        <f>IF(Monitoring_new!AV20="","",Monitoring_new!AV20)</f>
        <v>http://www.moldelectrica.md/ro/finances/tenders</v>
      </c>
      <c r="AW20" s="70" t="str">
        <f>IF(Monitoring_new!AW20="","",Monitoring_new!AW20)</f>
        <v>nu</v>
      </c>
      <c r="AX20" s="94" t="str">
        <f>IF(Monitoring_new!AX20="","",Monitoring_new!AX20)</f>
        <v>Nu sînt informații (ultima dată verificat la 13.04.2020)</v>
      </c>
      <c r="AY20" s="70" t="str">
        <f>IF(Monitoring_new!AY20="","",Monitoring_new!AY20)</f>
        <v>nu</v>
      </c>
      <c r="AZ20" s="79" t="str">
        <f>IF(Monitoring_new!AZ20="","",Monitoring_new!AZ20)</f>
        <v>Nu sînt informații (ultima dată verificat la 13.04.2020)</v>
      </c>
      <c r="BA20" s="70" t="str">
        <f>IF(Monitoring_new!BA20="","",Monitoring_new!BA20)</f>
        <v>da</v>
      </c>
      <c r="BB20" s="79" t="str">
        <f>IF(Monitoring_new!BB20="","",Monitoring_new!BB20)</f>
        <v>http://www.serviciipaza.md/ro/advanced-page-type/achizitii</v>
      </c>
      <c r="BC20" s="70" t="str">
        <f>IF(Monitoring_new!BC20="","",Monitoring_new!BC20)</f>
        <v>nu</v>
      </c>
      <c r="BD20" s="79" t="str">
        <f>IF(Monitoring_new!BD20="","",Monitoring_new!BD20)</f>
        <v>Nu sînt informații (ultima dată verificat la 13.04.2020)</v>
      </c>
      <c r="BE20" s="70" t="str">
        <f>IF(Monitoring_new!BE20="","",Monitoring_new!BE20)</f>
        <v>nu</v>
      </c>
      <c r="BF20" s="108" t="str">
        <f>IF(Monitoring_new!BF20="","",Monitoring_new!BF20)</f>
        <v>Nu sînt informații (ultima dată verificat la 13.04.2020)</v>
      </c>
      <c r="BG20" s="70" t="str">
        <f>IF(Monitoring_new!BG20="","",Monitoring_new!BG20)</f>
        <v>nu</v>
      </c>
      <c r="BH20" s="79" t="str">
        <f>IF(Monitoring_new!BH20="","",Monitoring_new!BH20)</f>
        <v>Nu sînt informații (ultima dată verificat la 13.04.2020)</v>
      </c>
      <c r="BI20" s="70" t="str">
        <f>IF(Monitoring_new!BI20="","",Monitoring_new!BI20)</f>
        <v>nu</v>
      </c>
      <c r="BJ20" s="79" t="str">
        <f>IF(Monitoring_new!BJ20="","",Monitoring_new!BJ20)</f>
        <v>Nu sînt informații (ultima dată verificat la 13.04.2020)</v>
      </c>
      <c r="BK20" s="70" t="str">
        <f>IF(Monitoring_new!BK20="","",Monitoring_new!BK20)</f>
        <v>da</v>
      </c>
      <c r="BL20" s="79" t="str">
        <f>IF(Monitoring_new!BL20="","",Monitoring_new!BL20)</f>
        <v>https://fee-nord.md/tendere/</v>
      </c>
      <c r="BM20" s="70" t="str">
        <f>IF(Monitoring_new!BM20="","",Monitoring_new!BM20)</f>
        <v>da</v>
      </c>
      <c r="BN20" s="79" t="str">
        <f>IF(Monitoring_new!BN20="","",Monitoring_new!BN20)</f>
        <v>http://posta.md/ro/tenders?tab=archive#past_tenders</v>
      </c>
      <c r="BO20" s="70" t="str">
        <f>IF(Monitoring_new!BO20="","",Monitoring_new!BO20)</f>
        <v>partial</v>
      </c>
      <c r="BP20" s="79" t="str">
        <f>IF(Monitoring_new!BP20="","",Monitoring_new!BP20)</f>
        <v>https://www.moldovagaz.md/rom/achizitii</v>
      </c>
      <c r="BQ20" s="70" t="str">
        <f>IF(Monitoring_new!BQ20="","",Monitoring_new!BQ20)</f>
        <v>n/a</v>
      </c>
      <c r="BR20" s="79" t="str">
        <f>IF(Monitoring_new!BR20="","",Monitoring_new!BR20)</f>
        <v>Conform răspunsului din chestionar</v>
      </c>
      <c r="BS20" s="70" t="str">
        <f>IF(Monitoring_new!BS20="","",Monitoring_new!BS20)</f>
        <v>nu</v>
      </c>
      <c r="BT20" s="79" t="str">
        <f>IF(Monitoring_new!BT20="","",Monitoring_new!BT20)</f>
        <v>Nu sînt informații (ultima dată verificat la 13.04.2020)</v>
      </c>
      <c r="BU20" s="70" t="str">
        <f>IF(Monitoring_new!BU20="","",Monitoring_new!BU20)</f>
        <v>nu</v>
      </c>
      <c r="BV20" s="79" t="str">
        <f>IF(Monitoring_new!BV20="","",Monitoring_new!BV20)</f>
        <v>Nu sînt informații (ultima dată verificat la 13.04.2020)</v>
      </c>
      <c r="BW20" s="70" t="str">
        <f>IF(Monitoring_new!BW20="","",Monitoring_new!BW20)</f>
        <v>nu</v>
      </c>
      <c r="BX20" s="79" t="str">
        <f>IF(Monitoring_new!BX20="","",Monitoring_new!BX20)</f>
        <v>Nu sînt informații (ultima dată verificat la 13.04.2020)</v>
      </c>
      <c r="BY20" s="70" t="str">
        <f>IF(Monitoring_new!BY20="","",Monitoring_new!BY20)</f>
        <v>nu</v>
      </c>
      <c r="BZ20" s="94" t="str">
        <f>IF(Monitoring_new!BZ20="","",Monitoring_new!BZ20)</f>
        <v>Nu sînt informații (ultima dată verificat la 13.04.2020)</v>
      </c>
      <c r="CA20" s="70" t="str">
        <f>IF(Monitoring_new!CA20="","",Monitoring_new!CA20)</f>
        <v>nu</v>
      </c>
      <c r="CB20" s="79" t="str">
        <f>IF(Monitoring_new!CB20="","",Monitoring_new!CB20)</f>
        <v>Nu sînt informații (ultima dată verificat la 13.04.2020)</v>
      </c>
      <c r="CC20" s="70" t="str">
        <f>IF(Monitoring_new!CC20="","",Monitoring_new!CC20)</f>
        <v>nu</v>
      </c>
      <c r="CD20" s="113" t="str">
        <f>IF(Monitoring_new!CD20="","",Monitoring_new!CD20)</f>
        <v>Nu sînt informații (ultima dată verificat la 13.04.2020)</v>
      </c>
      <c r="CE20" s="70" t="str">
        <f>IF(Monitoring_new!CE20="","",Monitoring_new!CE20)</f>
        <v>partial</v>
      </c>
      <c r="CF20" s="118" t="str">
        <f>IF(Monitoring_new!CF20="","",Monitoring_new!CF20)</f>
        <v>http://manej.md/index.php?pag=news&amp;id=1225&amp;l=ro</v>
      </c>
      <c r="CG20" s="70" t="str">
        <f>IF(Monitoring_new!CG20="","",Monitoring_new!CG20)</f>
        <v>nu</v>
      </c>
      <c r="CH20" s="79" t="str">
        <f>IF(Monitoring_new!CH20="","",Monitoring_new!CH20)</f>
        <v>Nu sînt informații (ultima dată verificat la 13.04.2020)</v>
      </c>
      <c r="CI20" s="70" t="str">
        <f>IF(Monitoring_new!CI20="","",Monitoring_new!CI20)</f>
        <v>nu</v>
      </c>
      <c r="CJ20" s="79" t="str">
        <f>IF(Monitoring_new!CJ20="","",Monitoring_new!CJ20)</f>
        <v>Nu sînt informații (ultima dată verificat la 13.04.2020)</v>
      </c>
      <c r="CK20" s="70" t="str">
        <f>IF(Monitoring_new!CK20="","",Monitoring_new!CK20)</f>
        <v>nu</v>
      </c>
      <c r="CL20" s="79" t="str">
        <f>IF(Monitoring_new!CL20="","",Monitoring_new!CL20)</f>
        <v>Nu sînt informații (ultima dată verificat la 13.04.2020)</v>
      </c>
      <c r="CM20" s="70" t="str">
        <f>IF(Monitoring_new!CM20="","",Monitoring_new!CM20)</f>
        <v>nu</v>
      </c>
      <c r="CN20" s="79" t="str">
        <f>IF(Monitoring_new!CN20="","",Monitoring_new!CN20)</f>
        <v>Nu sînt informații (ultima dată verificat la 13.04.2020)</v>
      </c>
      <c r="CO20" s="70" t="str">
        <f>IF(Monitoring_new!CO20="","",Monitoring_new!CO20)</f>
        <v>da</v>
      </c>
      <c r="CP20" s="79" t="str">
        <f>IF(Monitoring_new!CP20="","",Monitoring_new!CP20)</f>
        <v>https://e-cmac.md/category/achizitii/</v>
      </c>
      <c r="CQ20" s="70" t="str">
        <f>IF(Monitoring_new!CQ20="","",Monitoring_new!CQ20)</f>
        <v>nu</v>
      </c>
      <c r="CR20" s="79" t="str">
        <f>IF(Monitoring_new!CR20="","",Monitoring_new!CR20)</f>
        <v>Nu sînt informații (ultima dată verificat la 13.04.2020)</v>
      </c>
      <c r="CS20" s="70" t="str">
        <f>IF(Monitoring_new!CS20="","",Monitoring_new!CS20)</f>
        <v>da</v>
      </c>
      <c r="CT20" s="79" t="str">
        <f>IF(Monitoring_new!CT20="","",Monitoring_new!CT20)</f>
        <v>http://editurastiinta.md/achizitii</v>
      </c>
      <c r="CU20" s="70" t="str">
        <f>IF(Monitoring_new!CU20="","",Monitoring_new!CU20)</f>
        <v>da</v>
      </c>
      <c r="CV20" s="79" t="str">
        <f>IF(Monitoring_new!CV20="","",Monitoring_new!CV20)</f>
        <v>http://moldexpo.md/tender_rom/</v>
      </c>
      <c r="CW20" s="70" t="str">
        <f>IF(Monitoring_new!CW20="","",Monitoring_new!CW20)</f>
        <v>n/a</v>
      </c>
      <c r="CX20" s="79" t="str">
        <f>IF(Monitoring_new!CX20="","",Monitoring_new!CX20)</f>
        <v>Conform răspunsului din chestionar</v>
      </c>
      <c r="CY20" s="70" t="str">
        <f>IF(Monitoring_new!CY20="","",Monitoring_new!CY20)</f>
        <v>n/a</v>
      </c>
      <c r="CZ20" s="79" t="str">
        <f>IF(Monitoring_new!CZ20="","",Monitoring_new!CZ20)</f>
        <v>Conform răspunsului din chestionar</v>
      </c>
      <c r="DA20" s="70" t="str">
        <f>IF(Monitoring_new!DA20="","",Monitoring_new!DA20)</f>
        <v>nu</v>
      </c>
      <c r="DB20" s="79" t="str">
        <f>IF(Monitoring_new!DB20="","",Monitoring_new!DB20)</f>
        <v>Nu sînt informații (ultima dată verificat la 13.04.2020)</v>
      </c>
      <c r="DC20" s="70" t="str">
        <f>IF(Monitoring_new!DC20="","",Monitoring_new!DC20)</f>
        <v>nu</v>
      </c>
      <c r="DD20" s="79" t="str">
        <f>IF(Monitoring_new!DD20="","",Monitoring_new!DD20)</f>
        <v>Nu sînt informații (ultima dată verificat la 13.04.2020)</v>
      </c>
      <c r="DE20" s="70" t="str">
        <f>IF(Monitoring_new!DE20="","",Monitoring_new!DE20)</f>
        <v>nu</v>
      </c>
      <c r="DF20" s="79" t="str">
        <f>IF(Monitoring_new!DF20="","",Monitoring_new!DF20)</f>
        <v>Nu sînt informații (ultima dată verificat la 13.04.2020)</v>
      </c>
      <c r="DG20" s="70" t="str">
        <f>IF(Monitoring_new!DG20="","",Monitoring_new!DG20)</f>
        <v>nu</v>
      </c>
      <c r="DH20" s="79" t="str">
        <f>IF(Monitoring_new!DH20="","",Monitoring_new!DH20)</f>
        <v>Nu sînt informații (ultima dată verificat la 13.04.2020)</v>
      </c>
      <c r="DI20" s="70" t="str">
        <f>IF(Monitoring_new!DI20="","",Monitoring_new!DI20)</f>
        <v>nu</v>
      </c>
      <c r="DJ20" s="79" t="str">
        <f>IF(Monitoring_new!DJ20="","",Monitoring_new!DJ20)</f>
        <v>Nu sînt informații (ultima dată verificat la 13.04.2020)</v>
      </c>
      <c r="DK20" s="70" t="str">
        <f>IF(Monitoring_new!DK20="","",Monitoring_new!DK20)</f>
        <v>nu</v>
      </c>
      <c r="DL20" s="79" t="str">
        <f>IF(Monitoring_new!DL20="","",Monitoring_new!DL20)</f>
        <v>Nu sînt informații (ultima dată verificat la 13.04.2020)</v>
      </c>
      <c r="DM20" s="70" t="str">
        <f>IF(Monitoring_new!DM20="","",Monitoring_new!DM20)</f>
        <v>nu</v>
      </c>
      <c r="DN20" s="79" t="str">
        <f>IF(Monitoring_new!DN20="","",Monitoring_new!DN20)</f>
        <v>Nu sînt informații (ultima dată verificat la 13.04.2020)</v>
      </c>
      <c r="DO20" s="70" t="str">
        <f>IF(Monitoring_new!DO20="","",Monitoring_new!DO20)</f>
        <v>nu</v>
      </c>
      <c r="DP20" s="79" t="str">
        <f>IF(Monitoring_new!DP20="","",Monitoring_new!DP20)</f>
        <v>Nu sînt informații (ultima dată verificat la 13.04.2020)</v>
      </c>
      <c r="DQ20" s="70" t="str">
        <f>IF(Monitoring_new!DQ20="","",Monitoring_new!DQ20)</f>
        <v>nu</v>
      </c>
      <c r="DR20" s="79" t="str">
        <f>IF(Monitoring_new!DR20="","",Monitoring_new!DR20)</f>
        <v>Nu sînt informații (ultima dată verificat la 13.04.2020)</v>
      </c>
      <c r="DS20" s="70" t="str">
        <f>IF(Monitoring_new!DS20="","",Monitoring_new!DS20)</f>
        <v>nu</v>
      </c>
      <c r="DT20" s="79" t="str">
        <f>IF(Monitoring_new!DT20="","",Monitoring_new!DT20)</f>
        <v>Nu sînt informații (ultima dată verificat la 13.04.2020)</v>
      </c>
      <c r="DU20" s="70" t="str">
        <f>IF(Monitoring_new!DU20="","",Monitoring_new!DU20)</f>
        <v>da</v>
      </c>
      <c r="DV20" s="79" t="str">
        <f>IF(Monitoring_new!DV20="","",Monitoring_new!DV20)</f>
        <v>http://moldova-freezone.md/news/?p=2</v>
      </c>
      <c r="DW20" s="70" t="str">
        <f>IF(Monitoring_new!DW20="","",Monitoring_new!DW20)</f>
        <v>da</v>
      </c>
      <c r="DX20" s="79" t="str">
        <f>IF(Monitoring_new!DX20="","",Monitoring_new!DX20)</f>
        <v>https://www.radiocom.md/achizitii-1-61</v>
      </c>
      <c r="DY20" s="70" t="str">
        <f>IF(Monitoring_new!DY20="","",Monitoring_new!DY20)</f>
        <v>nu</v>
      </c>
      <c r="DZ20" s="79" t="str">
        <f>IF(Monitoring_new!DZ20="","",Monitoring_new!DZ20)</f>
        <v>Nu sînt informații (ultima dată verificat la 13.04.2020)</v>
      </c>
      <c r="EA20" s="70" t="str">
        <f>IF(Monitoring_new!EA20="","",Monitoring_new!EA20)</f>
        <v>nu</v>
      </c>
      <c r="EB20" s="79" t="str">
        <f>IF(Monitoring_new!EB20="","",Monitoring_new!EB20)</f>
        <v>Nu sînt informații (ultima dată verificat la 13.04.2020)</v>
      </c>
      <c r="EC20" s="70" t="str">
        <f>IF(Monitoring_new!EC20="","",Monitoring_new!EC20)</f>
        <v>nu</v>
      </c>
      <c r="ED20" s="79" t="str">
        <f>IF(Monitoring_new!ED20="","",Monitoring_new!ED20)</f>
        <v>Nu sînt informații (ultima dată verificat la 13.04.2020)</v>
      </c>
      <c r="EE20" s="70" t="str">
        <f>IF(Monitoring_new!EE20="","",Monitoring_new!EE20)</f>
        <v>nu</v>
      </c>
      <c r="EF20" s="79" t="str">
        <f>IF(Monitoring_new!EF20="","",Monitoring_new!EF20)</f>
        <v>Pentru anul 2019 nu sînt informații
http://www.apacanalcahul.md/ro/CompanyInfo/Procurement/</v>
      </c>
      <c r="EG20" s="70" t="str">
        <f>IF(Monitoring_new!EG20="","",Monitoring_new!EG20)</f>
        <v>da</v>
      </c>
      <c r="EH20" s="79" t="str">
        <f>IF(Monitoring_new!EH20="","",Monitoring_new!EH20)</f>
        <v>https://acc.md/category/arhiva-achizitii/page/4/</v>
      </c>
      <c r="EI20" s="70" t="str">
        <f>IF(Monitoring_new!EI20="","",Monitoring_new!EI20)</f>
        <v>da</v>
      </c>
      <c r="EJ20" s="79" t="str">
        <f>IF(Monitoring_new!EJ20="","",Monitoring_new!EJ20)</f>
        <v>http://exdrupo.md/achizitii-publice/</v>
      </c>
      <c r="EK20" s="70" t="str">
        <f>IF(Monitoring_new!EK20="","",Monitoring_new!EK20)</f>
        <v>nu</v>
      </c>
      <c r="EL20" s="79" t="str">
        <f>IF(Monitoring_new!EL20="","",Monitoring_new!EL20)</f>
        <v>Nu sînt informații (ultima dată verificat la 13.04.2020)</v>
      </c>
      <c r="EM20" s="70" t="str">
        <f>IF(Monitoring_new!EM20="","",Monitoring_new!EM20)</f>
        <v>nu</v>
      </c>
      <c r="EN20" s="79" t="str">
        <f>IF(Monitoring_new!EN20="","",Monitoring_new!EN20)</f>
        <v>Nu sînt informații (ultima dată verificat la 13.04.2020)</v>
      </c>
      <c r="EO20" s="70" t="str">
        <f>IF(Monitoring_new!EO20="","",Monitoring_new!EO20)</f>
        <v>nu</v>
      </c>
      <c r="EP20" s="79" t="str">
        <f>IF(Monitoring_new!EP20="","",Monitoring_new!EP20)</f>
        <v>Nu sînt informații (ultima dată verificat la 13.04.2020)</v>
      </c>
      <c r="EQ20" s="70" t="str">
        <f>IF(Monitoring_new!EQ20="","",Monitoring_new!EQ20)</f>
        <v>nu</v>
      </c>
      <c r="ER20" s="79" t="str">
        <f>IF(Monitoring_new!ER20="","",Monitoring_new!ER20)</f>
        <v>Nu sînt informații (ultima dată verificat la 13.04.2020)</v>
      </c>
      <c r="ES20" s="70" t="str">
        <f>IF(Monitoring_new!ES20="","",Monitoring_new!ES20)</f>
        <v>nu</v>
      </c>
      <c r="ET20" s="79" t="str">
        <f>IF(Monitoring_new!ET20="","",Monitoring_new!ET20)</f>
        <v>Nu sînt informații (ultima dată verificat la 13.04.2020)</v>
      </c>
      <c r="EU20" s="70" t="str">
        <f>IF(Monitoring_new!EU20="","",Monitoring_new!EU20)</f>
        <v>nu</v>
      </c>
      <c r="EV20" s="79" t="str">
        <f>IF(Monitoring_new!EV20="","",Monitoring_new!EV20)</f>
        <v>Nu sînt informații (ultima dată verificat la 13.04.2020)</v>
      </c>
      <c r="EW20" s="70" t="str">
        <f>IF(Monitoring_new!EW20="","",Monitoring_new!EW20)</f>
        <v>da</v>
      </c>
      <c r="EX20" s="79" t="str">
        <f>IF(Monitoring_new!EX20="","",Monitoring_new!EX20)</f>
        <v>https://www.autourban.md/index.php?page=achizitii&amp;tip=all&amp;pg=2</v>
      </c>
      <c r="EY20" s="70" t="str">
        <f>IF(Monitoring_new!EY20="","",Monitoring_new!EY20)</f>
        <v>nu</v>
      </c>
      <c r="EZ20" s="79" t="str">
        <f>IF(Monitoring_new!EZ20="","",Monitoring_new!EZ20)</f>
        <v>Nu sînt informații (ultima dată verificat la 13.04.2020)</v>
      </c>
      <c r="FA20" s="173" t="str">
        <f t="shared" si="0"/>
        <v>da</v>
      </c>
      <c r="FB20" s="173">
        <f t="shared" si="1"/>
        <v>15</v>
      </c>
      <c r="FC20" s="173" t="str">
        <f t="shared" si="2"/>
        <v>nu</v>
      </c>
      <c r="FD20" s="173">
        <f t="shared" si="3"/>
        <v>46</v>
      </c>
      <c r="FE20" s="173" t="str">
        <f t="shared" si="4"/>
        <v>partial</v>
      </c>
      <c r="FF20" s="173">
        <f t="shared" si="5"/>
        <v>3</v>
      </c>
      <c r="FG20" s="173" t="str">
        <f t="shared" si="6"/>
        <v>N/A</v>
      </c>
      <c r="FH20" s="173">
        <f t="shared" si="7"/>
        <v>3</v>
      </c>
      <c r="FI20" s="173" t="str">
        <f t="shared" si="10"/>
        <v>___</v>
      </c>
      <c r="FJ20" s="173">
        <f t="shared" si="11"/>
        <v>0</v>
      </c>
      <c r="FK20" s="173">
        <f t="shared" si="12"/>
        <v>67</v>
      </c>
      <c r="FL20" s="173" t="str">
        <f t="shared" si="8"/>
        <v>da</v>
      </c>
      <c r="FM20" s="173" t="str">
        <f t="shared" si="9"/>
        <v>nu</v>
      </c>
      <c r="FN20" s="173">
        <f t="shared" si="13"/>
        <v>15</v>
      </c>
      <c r="FO20" s="173">
        <f t="shared" si="14"/>
        <v>46</v>
      </c>
      <c r="FP20" s="173">
        <f t="shared" si="15"/>
        <v>64</v>
      </c>
      <c r="FQ20" s="177">
        <f t="shared" si="16"/>
        <v>0.234375</v>
      </c>
      <c r="FR20" s="177">
        <f t="shared" si="17"/>
        <v>0.71875</v>
      </c>
      <c r="FS20" s="177">
        <f>COUNTIFS($W20:$EY20,$FL20,Points_new!$W$52:$EY$52,FS$1)/((COUNTIF(Points_new!$W$52:$EY$52,FS$1)-COUNTIFS($W20:$EY20,$FG20,Points_new!$W$52:$EY$52,FS$1)))</f>
        <v>0.234375</v>
      </c>
      <c r="FT20" s="177">
        <f>COUNTIFS($W20:$EY20,$FL20,Points_new!$W$51:$EY$51,FT$1)/((COUNTIF(Points_new!$W$51:$EY$51,FT$1)-COUNTIFS($W20:$EY20,$FG20,Points_new!$W$51:$EY$51,FT$1)))</f>
        <v>0.24561403508771928</v>
      </c>
      <c r="FU20" s="177">
        <f>COUNTIFS($W20:$EY20,$FL20,Points_new!$W$51:$EY$51,FU$1)/((COUNTIF(Points_new!$W$51:$EY$51,FU$1)-COUNTIFS($W20:$EY20,$FG20,Points_new!$W$51:$EY$51,FU$1)))</f>
        <v>0.14285714285714285</v>
      </c>
      <c r="FV20" s="177" t="e">
        <f>COUNTIFS($W20:$EY20,$FL20,Points_new!$W$51:$EY$51,FV$1)/((COUNTIF(Points_new!$W$51:$EY$51,FV$1)-COUNTIFS($W20:$EY20,$FG20,Points_new!$W$51:$EY$51,FV$1)))</f>
        <v>#DIV/0!</v>
      </c>
      <c r="FW20" s="177" t="e">
        <f>COUNTIFS($W20:$EY20,$FL20,Points_new!$W$51:$EY$51,FW$1)/((COUNTIF(Points_new!$W$51:$EY$51,FW$1)-COUNTIFS($W20:$EY20,$FG20,Points_new!$W$51:$EY$51,FW$1)))</f>
        <v>#DIV/0!</v>
      </c>
      <c r="FX20" s="177">
        <f>COUNTIFS($W20:$EY20,$FL20,Points_new!$W$57:$EY$57,FX$1)/((COUNTIF(Points_new!$W$57:$EY$57,FX$1)-COUNTIFS($W20:$EY20,$FG20,Points_new!$W$57:$EY$57,FX$1)))</f>
        <v>0</v>
      </c>
      <c r="FY20" s="177">
        <f>COUNTIFS($W20:$EY20,$FL20,Points_new!$W$57:$EY$57,FY$1)/((COUNTIF(Points_new!$W$57:$EY$57,FY$1)-COUNTIFS($W20:$EY20,$FG20,Points_new!$W$57:$EY$57,FY$1)))</f>
        <v>0</v>
      </c>
      <c r="FZ20" s="177">
        <f>COUNTIFS($W20:$EY20,$FL20,Points_new!$W$57:$EY$57,FZ$1)/((COUNTIF(Points_new!$W$57:$EY$57,FZ$1)-COUNTIFS($W20:$EY20,$FG20,Points_new!$W$57:$EY$57,FZ$1)))</f>
        <v>0</v>
      </c>
      <c r="GA20" s="177">
        <f>COUNTIFS($W20:$EY20,$FL20,Points_new!$W$57:$EY$57,GA$1)/((COUNTIF(Points_new!$W$57:$EY$57,GA$1)-COUNTIFS($W20:$EY20,$FG20,Points_new!$W$57:$EY$57,GA$1)))</f>
        <v>0.25</v>
      </c>
      <c r="GB20" s="177" t="e">
        <f>COUNTIFS($W20:$EY20,$FL20,Points_new!$W$57:$EY$57,GB$1)/((COUNTIF(Points_new!$W$57:$EY$57,GB$1)-COUNTIFS($W20:$EY20,$FG20,Points_new!$W$57:$EY$57,GB$1)))</f>
        <v>#DIV/0!</v>
      </c>
      <c r="GC20" s="177" t="e">
        <f>COUNTIFS($W20:$EY20,$FL20,Points_new!$W$57:$EY$57,GC$1)/((COUNTIF(Points_new!$W$57:$EY$57,GC$1)-COUNTIFS($W20:$EY20,$FG20,Points_new!$W$57:$EY$57,GC$1)))</f>
        <v>#DIV/0!</v>
      </c>
      <c r="GD20" s="177">
        <f>COUNTIFS($W20:$EY20,$FL20,Points_new!$W$55:$EY$55,GD$1)/((COUNTIF(Points_new!$W$55:$EY$55,GD$1)-COUNTIFS($W20:$EY20,$FG20,Points_new!$W$55:$EY$55,GD$1)))</f>
        <v>0.234375</v>
      </c>
      <c r="GE20" s="177" t="e">
        <f>COUNTIFS($W20:$EY20,$FL20,Points_new!$W$55:$EY$55,GE$1)/((COUNTIF(Points_new!$W$55:$EY$55,GE$1)-COUNTIFS($W20:$EY20,$FG20,Points_new!$W$55:$EY$55,GE$1)))</f>
        <v>#DIV/0!</v>
      </c>
      <c r="GF20" s="177" t="e">
        <f>COUNTIFS($W20:$EY20,$FL20,Points_new!$W$55:$EY$55,GF$1)/((COUNTIF(Points_new!$W$55:$EY$55,GF$1)-COUNTIFS($W20:$EY20,$FG20,Points_new!$W$55:$EY$55,GF$1)))</f>
        <v>#DIV/0!</v>
      </c>
    </row>
    <row r="21" spans="1:188" ht="15" customHeight="1" x14ac:dyDescent="0.3">
      <c r="A21" s="12" t="str">
        <f>Monitoring_new!A21</f>
        <v>Q20</v>
      </c>
      <c r="B21" s="161" t="str">
        <f>Monitoring_new!B21</f>
        <v>Întreprinderea a desfășurat în 2019 procedurile de achizițiții publice conform prevederilor legislației privind achizițiile publice ?</v>
      </c>
      <c r="C21" s="161" t="str">
        <f>Monitoring_new!C21</f>
        <v>Has the company carried out the procurement procedures in 2019 according to the provisions of the public procurement legislation?</v>
      </c>
      <c r="D21" s="20" t="str">
        <f>Monitoring_new!D21</f>
        <v>Public procurement and Property</v>
      </c>
      <c r="E21" s="3" t="str">
        <f>Monitoring_new!E21</f>
        <v>app4</v>
      </c>
      <c r="F21" s="3" t="str">
        <f>Monitoring_new!F21</f>
        <v>app4k</v>
      </c>
      <c r="G21" s="7">
        <f>Monitoring_new!G21</f>
        <v>4</v>
      </c>
      <c r="H21" s="3" t="str">
        <f>Monitoring_new!H21</f>
        <v>da</v>
      </c>
      <c r="I21" s="3" t="str">
        <f>Monitoring_new!I21</f>
        <v>yes</v>
      </c>
      <c r="J21" s="3" t="str">
        <f>Monitoring_new!J21</f>
        <v>nu</v>
      </c>
      <c r="K21" s="3" t="str">
        <f>Monitoring_new!K21</f>
        <v>no</v>
      </c>
      <c r="L21" s="3" t="str">
        <f>Monitoring_new!L21</f>
        <v>partial</v>
      </c>
      <c r="M21" s="3" t="str">
        <f>Monitoring_new!M21</f>
        <v>partially</v>
      </c>
      <c r="N21" s="3" t="str">
        <f>Monitoring_new!N21</f>
        <v>N/A</v>
      </c>
      <c r="O21" s="3" t="str">
        <f>Monitoring_new!O21</f>
        <v>N/A</v>
      </c>
      <c r="P21" s="3" t="str">
        <f>Monitoring_new!P21</f>
        <v>___</v>
      </c>
      <c r="Q21" s="3" t="str">
        <f>Monitoring_new!Q21</f>
        <v>___</v>
      </c>
      <c r="R21" s="7">
        <f>Monitoring_new!R21</f>
        <v>4</v>
      </c>
      <c r="S21" s="3">
        <f>Monitoring_new!S21</f>
        <v>0</v>
      </c>
      <c r="T21" s="7">
        <f>Monitoring_new!T21</f>
        <v>2</v>
      </c>
      <c r="U21" s="3" t="str">
        <f>Monitoring_new!U21</f>
        <v>N/A</v>
      </c>
      <c r="V21" s="3" t="str">
        <f>Monitoring_new!V21</f>
        <v>___</v>
      </c>
      <c r="W21" s="70" t="str">
        <f>IF(Monitoring_new!W21="","",Monitoring_new!W21)</f>
        <v>nu</v>
      </c>
      <c r="X21" s="39" t="str">
        <f>IF(Monitoring_new!X21="","",Monitoring_new!X21)</f>
        <v>Pagina web nefuncțională ( 13 aprilie 2020)</v>
      </c>
      <c r="Y21" s="70" t="str">
        <f>IF(Monitoring_new!Y21="","",Monitoring_new!Y21)</f>
        <v>nu</v>
      </c>
      <c r="Z21" s="53" t="str">
        <f>IF(Monitoring_new!Z21="","",Monitoring_new!Z21)</f>
        <v>Nu sînt informații pe web (ultima dată verificat la 13.04.2020)</v>
      </c>
      <c r="AA21" s="70" t="str">
        <f>IF(Monitoring_new!AA21="","",Monitoring_new!AA21)</f>
        <v>partial</v>
      </c>
      <c r="AB21" s="80" t="str">
        <f>IF(Monitoring_new!AB21="","",Monitoring_new!AB21)</f>
        <v>Hotărîrea ANRE nr. 24/2017  din  26.01.2017
http://www.anre.md/storage/upload/administration/acts/26/oHdVHZE5VRFMe9KFEgLkl4n3EkiCwvixvuKMZPXf.html</v>
      </c>
      <c r="AC21" s="70" t="str">
        <f>IF(Monitoring_new!AC21="","",Monitoring_new!AC21)</f>
        <v>nu</v>
      </c>
      <c r="AD21" s="79" t="str">
        <f>IF(Monitoring_new!AD21="","",Monitoring_new!AD21)</f>
        <v>Nu sînt informații pe web (ultima dată verificat la 13.04.2020)</v>
      </c>
      <c r="AE21" s="70" t="str">
        <f>IF(Monitoring_new!AE21="","",Monitoring_new!AE21)</f>
        <v>nu</v>
      </c>
      <c r="AF21" s="79" t="str">
        <f>IF(Monitoring_new!AF21="","",Monitoring_new!AF21)</f>
        <v>Nu sînt informații pe web (ultima dată verificat la 13.04.2020)</v>
      </c>
      <c r="AG21" s="70" t="str">
        <f>IF(Monitoring_new!AG21="","",Monitoring_new!AG21)</f>
        <v>nu</v>
      </c>
      <c r="AH21" s="79" t="str">
        <f>IF(Monitoring_new!AH21="","",Monitoring_new!AH21)</f>
        <v>Nu sînt informații pe web (ultima dată verificat la 13.04.2020)</v>
      </c>
      <c r="AI21" s="70" t="str">
        <f>IF(Monitoring_new!AI21="","",Monitoring_new!AI21)</f>
        <v>nu</v>
      </c>
      <c r="AJ21" s="79" t="str">
        <f>IF(Monitoring_new!AJ21="","",Monitoring_new!AJ21)</f>
        <v>Nu sînt informații (ultima dată verificat la 13.04.2020)</v>
      </c>
      <c r="AK21" s="70" t="str">
        <f>IF(Monitoring_new!AK21="","",Monitoring_new!AK21)</f>
        <v>nu</v>
      </c>
      <c r="AL21" s="94" t="str">
        <f>IF(Monitoring_new!AL21="","",Monitoring_new!AL21)</f>
        <v>Regulament propriu de achiziții
http://app.gov.md/sites/default/files/document/attachments/regulament_achizitii_is_crara.pdf</v>
      </c>
      <c r="AM21" s="70" t="str">
        <f>IF(Monitoring_new!AM21="","",Monitoring_new!AM21)</f>
        <v>nu</v>
      </c>
      <c r="AN21" s="79" t="str">
        <f>IF(Monitoring_new!AN21="","",Monitoring_new!AN21)</f>
        <v>Nu sînt informații (ultima dată verificat la 13.04.2020)</v>
      </c>
      <c r="AO21" s="70" t="str">
        <f>IF(Monitoring_new!AO21="","",Monitoring_new!AO21)</f>
        <v>partial</v>
      </c>
      <c r="AP21" s="79" t="str">
        <f>IF(Monitoring_new!AP21="","",Monitoring_new!AP21)</f>
        <v>Achizițiile publice din sursele Fondului rutier sînt realizate conform prevederilor legii nr.131/2015, iar achizițiiloe publice din bugetul întreprinderii, destinate necesităților proprii, realizate după alte proceduri</v>
      </c>
      <c r="AQ21" s="70" t="str">
        <f>IF(Monitoring_new!AQ21="","",Monitoring_new!AQ21)</f>
        <v>nu</v>
      </c>
      <c r="AR21" s="79" t="str">
        <f>IF(Monitoring_new!AR21="","",Monitoring_new!AR21)</f>
        <v>Nu sînt informații (ultima dată verificat la 13.04.2020)</v>
      </c>
      <c r="AS21" s="70" t="str">
        <f>IF(Monitoring_new!AS21="","",Monitoring_new!AS21)</f>
        <v>nu</v>
      </c>
      <c r="AT21" s="79" t="str">
        <f>IF(Monitoring_new!AT21="","",Monitoring_new!AT21)</f>
        <v>Nu sînt informații (ultima dată verificat la 13.04.2020)</v>
      </c>
      <c r="AU21" s="70" t="str">
        <f>IF(Monitoring_new!AU21="","",Monitoring_new!AU21)</f>
        <v>partial</v>
      </c>
      <c r="AV21" s="79" t="str">
        <f>IF(Monitoring_new!AV21="","",Monitoring_new!AV21)</f>
        <v>Hotărîrea ANRE nr. 24/2017  din  26.01.2017
http://www.anre.md/storage/upload/administration/acts/26/oHdVHZE5VRFMe9KFEgLkl4n3EkiCwvixvuKMZPXf.html</v>
      </c>
      <c r="AW21" s="70" t="str">
        <f>IF(Monitoring_new!AW21="","",Monitoring_new!AW21)</f>
        <v>nu</v>
      </c>
      <c r="AX21" s="94" t="str">
        <f>IF(Monitoring_new!AX21="","",Monitoring_new!AX21)</f>
        <v>Nu sînt informații (ultima dată verificat la 13.04.2020)</v>
      </c>
      <c r="AY21" s="70" t="str">
        <f>IF(Monitoring_new!AY21="","",Monitoring_new!AY21)</f>
        <v>nu</v>
      </c>
      <c r="AZ21" s="79" t="str">
        <f>IF(Monitoring_new!AZ21="","",Monitoring_new!AZ21)</f>
        <v>Nu sînt informații (ultima dată verificat la 13.04.2020)</v>
      </c>
      <c r="BA21" s="70" t="str">
        <f>IF(Monitoring_new!BA21="","",Monitoring_new!BA21)</f>
        <v>nu</v>
      </c>
      <c r="BB21" s="79" t="str">
        <f>IF(Monitoring_new!BB21="","",Monitoring_new!BB21)</f>
        <v>Nu sînt informații (ultima dată verificat la 13.04.2020)</v>
      </c>
      <c r="BC21" s="70" t="str">
        <f>IF(Monitoring_new!BC21="","",Monitoring_new!BC21)</f>
        <v>nu</v>
      </c>
      <c r="BD21" s="79" t="str">
        <f>IF(Monitoring_new!BD21="","",Monitoring_new!BD21)</f>
        <v>Nu sînt informații (ultima dată verificat la 13.04.2020)</v>
      </c>
      <c r="BE21" s="70" t="str">
        <f>IF(Monitoring_new!BE21="","",Monitoring_new!BE21)</f>
        <v>nu</v>
      </c>
      <c r="BF21" s="108" t="str">
        <f>IF(Monitoring_new!BF21="","",Monitoring_new!BF21)</f>
        <v>Nu sînt informații (ultima dată verificat la 13.04.2020)</v>
      </c>
      <c r="BG21" s="70" t="str">
        <f>IF(Monitoring_new!BG21="","",Monitoring_new!BG21)</f>
        <v>nu</v>
      </c>
      <c r="BH21" s="79" t="str">
        <f>IF(Monitoring_new!BH21="","",Monitoring_new!BH21)</f>
        <v>Nu sînt informații (ultima dată verificat la 13.04.2020)</v>
      </c>
      <c r="BI21" s="70" t="str">
        <f>IF(Monitoring_new!BI21="","",Monitoring_new!BI21)</f>
        <v>nu</v>
      </c>
      <c r="BJ21" s="79" t="str">
        <f>IF(Monitoring_new!BJ21="","",Monitoring_new!BJ21)</f>
        <v>Nu sînt informații (ultima dată verificat la 13.04.2020)</v>
      </c>
      <c r="BK21" s="70" t="str">
        <f>IF(Monitoring_new!BK21="","",Monitoring_new!BK21)</f>
        <v>partial</v>
      </c>
      <c r="BL21" s="79" t="str">
        <f>IF(Monitoring_new!BL21="","",Monitoring_new!BL21)</f>
        <v>Hotărîrea ANRE nr. 24/2017  din  26.01.2017
http://www.anre.md/storage/upload/administration/acts/26/oHdVHZE5VRFMe9KFEgLkl4n3EkiCwvixvuKMZPXf.html</v>
      </c>
      <c r="BM21" s="70" t="str">
        <f>IF(Monitoring_new!BM21="","",Monitoring_new!BM21)</f>
        <v>nu</v>
      </c>
      <c r="BN21" s="79" t="str">
        <f>IF(Monitoring_new!BN21="","",Monitoring_new!BN21)</f>
        <v>Regulament intern</v>
      </c>
      <c r="BO21" s="70" t="str">
        <f>IF(Monitoring_new!BO21="","",Monitoring_new!BO21)</f>
        <v>partial</v>
      </c>
      <c r="BP21" s="79" t="str">
        <f>IF(Monitoring_new!BP21="","",Monitoring_new!BP21)</f>
        <v>Hotărîrea ANRE nr. 24/2017  din  26.01.2017
http://www.anre.md/storage/upload/administration/acts/26/oHdVHZE5VRFMe9KFEgLkl4n3EkiCwvixvuKMZPXf.html</v>
      </c>
      <c r="BQ21" s="70" t="str">
        <f>IF(Monitoring_new!BQ21="","",Monitoring_new!BQ21)</f>
        <v>n/a</v>
      </c>
      <c r="BR21" s="79" t="str">
        <f>IF(Monitoring_new!BR21="","",Monitoring_new!BR21)</f>
        <v>Conform răspunsului din chestionar</v>
      </c>
      <c r="BS21" s="70" t="str">
        <f>IF(Monitoring_new!BS21="","",Monitoring_new!BS21)</f>
        <v>nu</v>
      </c>
      <c r="BT21" s="79" t="str">
        <f>IF(Monitoring_new!BT21="","",Monitoring_new!BT21)</f>
        <v>Nu sînt informații (ultima dată verificat la 13.04.2020)</v>
      </c>
      <c r="BU21" s="70" t="str">
        <f>IF(Monitoring_new!BU21="","",Monitoring_new!BU21)</f>
        <v>nu</v>
      </c>
      <c r="BV21" s="79" t="str">
        <f>IF(Monitoring_new!BV21="","",Monitoring_new!BV21)</f>
        <v>Nu sînt informații (ultima dată verificat la 13.04.2020)</v>
      </c>
      <c r="BW21" s="70" t="str">
        <f>IF(Monitoring_new!BW21="","",Monitoring_new!BW21)</f>
        <v>nu</v>
      </c>
      <c r="BX21" s="79" t="str">
        <f>IF(Monitoring_new!BX21="","",Monitoring_new!BX21)</f>
        <v>Nu sînt informații (ultima dată verificat la 13.04.2020)</v>
      </c>
      <c r="BY21" s="70" t="str">
        <f>IF(Monitoring_new!BY21="","",Monitoring_new!BY21)</f>
        <v>nu</v>
      </c>
      <c r="BZ21" s="94" t="str">
        <f>IF(Monitoring_new!BZ21="","",Monitoring_new!BZ21)</f>
        <v>Nu sînt informații (ultima dată verificat la 13.04.2020)</v>
      </c>
      <c r="CA21" s="70" t="str">
        <f>IF(Monitoring_new!CA21="","",Monitoring_new!CA21)</f>
        <v>nu</v>
      </c>
      <c r="CB21" s="79" t="str">
        <f>IF(Monitoring_new!CB21="","",Monitoring_new!CB21)</f>
        <v>Nu sînt informații (ultima dată verificat la 13.04.2020)</v>
      </c>
      <c r="CC21" s="70" t="str">
        <f>IF(Monitoring_new!CC21="","",Monitoring_new!CC21)</f>
        <v>nu</v>
      </c>
      <c r="CD21" s="113" t="str">
        <f>IF(Monitoring_new!CD21="","",Monitoring_new!CD21)</f>
        <v>Nu sînt informații (ultima dată verificat la 13.04.2020)</v>
      </c>
      <c r="CE21" s="70" t="str">
        <f>IF(Monitoring_new!CE21="","",Monitoring_new!CE21)</f>
        <v>nu</v>
      </c>
      <c r="CF21" s="118" t="str">
        <f>IF(Monitoring_new!CF21="","",Monitoring_new!CF21)</f>
        <v>Nu sînt informații (ultima dată verificat la 13.04.2020)</v>
      </c>
      <c r="CG21" s="70" t="str">
        <f>IF(Monitoring_new!CG21="","",Monitoring_new!CG21)</f>
        <v>nu</v>
      </c>
      <c r="CH21" s="79" t="str">
        <f>IF(Monitoring_new!CH21="","",Monitoring_new!CH21)</f>
        <v>Nu sînt informații (ultima dată verificat la 13.04.2020)</v>
      </c>
      <c r="CI21" s="70" t="str">
        <f>IF(Monitoring_new!CI21="","",Monitoring_new!CI21)</f>
        <v>nu</v>
      </c>
      <c r="CJ21" s="79" t="str">
        <f>IF(Monitoring_new!CJ21="","",Monitoring_new!CJ21)</f>
        <v>Nu sînt informații (ultima dată verificat la 13.04.2020)</v>
      </c>
      <c r="CK21" s="70" t="str">
        <f>IF(Monitoring_new!CK21="","",Monitoring_new!CK21)</f>
        <v>partial</v>
      </c>
      <c r="CL21" s="79" t="str">
        <f>IF(Monitoring_new!CL21="","",Monitoring_new!CL21)</f>
        <v>https://achizitii.md/ro/public/organization/i-s-palatul-republicii</v>
      </c>
      <c r="CM21" s="70" t="str">
        <f>IF(Monitoring_new!CM21="","",Monitoring_new!CM21)</f>
        <v>nu</v>
      </c>
      <c r="CN21" s="79" t="str">
        <f>IF(Monitoring_new!CN21="","",Monitoring_new!CN21)</f>
        <v>Nu sînt informații (ultima dată verificat la 13.04.2020)</v>
      </c>
      <c r="CO21" s="70" t="str">
        <f>IF(Monitoring_new!CO21="","",Monitoring_new!CO21)</f>
        <v>nu</v>
      </c>
      <c r="CP21" s="79" t="str">
        <f>IF(Monitoring_new!CP21="","",Monitoring_new!CP21)</f>
        <v>Nu sînt informații (ultima dată verificat la 13.04.2020)</v>
      </c>
      <c r="CQ21" s="70" t="str">
        <f>IF(Monitoring_new!CQ21="","",Monitoring_new!CQ21)</f>
        <v>nu</v>
      </c>
      <c r="CR21" s="79" t="str">
        <f>IF(Monitoring_new!CR21="","",Monitoring_new!CR21)</f>
        <v>Nu sînt informații (ultima dată verificat la 13.04.2020)</v>
      </c>
      <c r="CS21" s="70" t="str">
        <f>IF(Monitoring_new!CS21="","",Monitoring_new!CS21)</f>
        <v>nu</v>
      </c>
      <c r="CT21" s="79" t="str">
        <f>IF(Monitoring_new!CT21="","",Monitoring_new!CT21)</f>
        <v>Nu sînt informații (ultima dată verificat la 13.04.2020)</v>
      </c>
      <c r="CU21" s="70" t="str">
        <f>IF(Monitoring_new!CU21="","",Monitoring_new!CU21)</f>
        <v>nu</v>
      </c>
      <c r="CV21" s="79" t="str">
        <f>IF(Monitoring_new!CV21="","",Monitoring_new!CV21)</f>
        <v>Nu sînt informații (ultima dată verificat la 13.04.2020)</v>
      </c>
      <c r="CW21" s="70" t="str">
        <f>IF(Monitoring_new!CW21="","",Monitoring_new!CW21)</f>
        <v>n/a</v>
      </c>
      <c r="CX21" s="79" t="str">
        <f>IF(Monitoring_new!CX21="","",Monitoring_new!CX21)</f>
        <v>Conform răspunsului din chestionar</v>
      </c>
      <c r="CY21" s="70" t="str">
        <f>IF(Monitoring_new!CY21="","",Monitoring_new!CY21)</f>
        <v>n/a</v>
      </c>
      <c r="CZ21" s="79" t="str">
        <f>IF(Monitoring_new!CZ21="","",Monitoring_new!CZ21)</f>
        <v>Conform răspunsului din chestionar</v>
      </c>
      <c r="DA21" s="70" t="str">
        <f>IF(Monitoring_new!DA21="","",Monitoring_new!DA21)</f>
        <v>nu</v>
      </c>
      <c r="DB21" s="79" t="str">
        <f>IF(Monitoring_new!DB21="","",Monitoring_new!DB21)</f>
        <v>Nu sînt informații (ultima dată verificat la 13.04.2020)</v>
      </c>
      <c r="DC21" s="70" t="str">
        <f>IF(Monitoring_new!DC21="","",Monitoring_new!DC21)</f>
        <v>nu</v>
      </c>
      <c r="DD21" s="79" t="str">
        <f>IF(Monitoring_new!DD21="","",Monitoring_new!DD21)</f>
        <v>Nu sînt informații (ultima dată verificat la 13.04.2020)</v>
      </c>
      <c r="DE21" s="70" t="str">
        <f>IF(Monitoring_new!DE21="","",Monitoring_new!DE21)</f>
        <v>nu</v>
      </c>
      <c r="DF21" s="79" t="str">
        <f>IF(Monitoring_new!DF21="","",Monitoring_new!DF21)</f>
        <v>Nu sînt informații (ultima dată verificat la 13.04.2020)</v>
      </c>
      <c r="DG21" s="70" t="str">
        <f>IF(Monitoring_new!DG21="","",Monitoring_new!DG21)</f>
        <v>nu</v>
      </c>
      <c r="DH21" s="79" t="str">
        <f>IF(Monitoring_new!DH21="","",Monitoring_new!DH21)</f>
        <v>Nu sînt informații (ultima dată verificat la 13.04.2020)</v>
      </c>
      <c r="DI21" s="70" t="str">
        <f>IF(Monitoring_new!DI21="","",Monitoring_new!DI21)</f>
        <v>nu</v>
      </c>
      <c r="DJ21" s="79" t="str">
        <f>IF(Monitoring_new!DJ21="","",Monitoring_new!DJ21)</f>
        <v>Nu sînt informații (ultima dată verificat la 13.04.2020)</v>
      </c>
      <c r="DK21" s="70" t="str">
        <f>IF(Monitoring_new!DK21="","",Monitoring_new!DK21)</f>
        <v>nu</v>
      </c>
      <c r="DL21" s="79" t="str">
        <f>IF(Monitoring_new!DL21="","",Monitoring_new!DL21)</f>
        <v>Nu sînt informații (ultima dată verificat la 13.04.2020)</v>
      </c>
      <c r="DM21" s="70" t="str">
        <f>IF(Monitoring_new!DM21="","",Monitoring_new!DM21)</f>
        <v>nu</v>
      </c>
      <c r="DN21" s="79" t="str">
        <f>IF(Monitoring_new!DN21="","",Monitoring_new!DN21)</f>
        <v>Nu sînt informații (ultima dată verificat la 13.04.2020)</v>
      </c>
      <c r="DO21" s="70" t="str">
        <f>IF(Monitoring_new!DO21="","",Monitoring_new!DO21)</f>
        <v>nu</v>
      </c>
      <c r="DP21" s="79" t="str">
        <f>IF(Monitoring_new!DP21="","",Monitoring_new!DP21)</f>
        <v>Nu sînt informații (ultima dată verificat la 13.04.2020)</v>
      </c>
      <c r="DQ21" s="70" t="str">
        <f>IF(Monitoring_new!DQ21="","",Monitoring_new!DQ21)</f>
        <v>nu</v>
      </c>
      <c r="DR21" s="79" t="str">
        <f>IF(Monitoring_new!DR21="","",Monitoring_new!DR21)</f>
        <v>Nu sînt informații (ultima dată verificat la 13.04.2020)</v>
      </c>
      <c r="DS21" s="70" t="str">
        <f>IF(Monitoring_new!DS21="","",Monitoring_new!DS21)</f>
        <v>nu</v>
      </c>
      <c r="DT21" s="79" t="str">
        <f>IF(Monitoring_new!DT21="","",Monitoring_new!DT21)</f>
        <v>Nu sînt informații (ultima dată verificat la 13.04.2020)</v>
      </c>
      <c r="DU21" s="70" t="str">
        <f>IF(Monitoring_new!DU21="","",Monitoring_new!DU21)</f>
        <v>nu</v>
      </c>
      <c r="DV21" s="79" t="str">
        <f>IF(Monitoring_new!DV21="","",Monitoring_new!DV21)</f>
        <v>Nu sînt informații (ultima dată verificat la 13.04.2020)</v>
      </c>
      <c r="DW21" s="70" t="str">
        <f>IF(Monitoring_new!DW21="","",Monitoring_new!DW21)</f>
        <v>nu</v>
      </c>
      <c r="DX21" s="79" t="str">
        <f>IF(Monitoring_new!DX21="","",Monitoring_new!DX21)</f>
        <v>Nu sînt informații (ultima dată verificat la 13.04.2020)</v>
      </c>
      <c r="DY21" s="70" t="str">
        <f>IF(Monitoring_new!DY21="","",Monitoring_new!DY21)</f>
        <v>partial</v>
      </c>
      <c r="DZ21" s="79" t="str">
        <f>IF(Monitoring_new!DZ21="","",Monitoring_new!DZ21)</f>
        <v>Hotărîrea ANRE nr. 24/2017  din  26.01.2017
http://www.anre.md/storage/upload/administration/acts/26/oHdVHZE5VRFMe9KFEgLkl4n3EkiCwvixvuKMZPXf.html</v>
      </c>
      <c r="EA21" s="70" t="str">
        <f>IF(Monitoring_new!EA21="","",Monitoring_new!EA21)</f>
        <v>partial</v>
      </c>
      <c r="EB21" s="79" t="str">
        <f>IF(Monitoring_new!EB21="","",Monitoring_new!EB21)</f>
        <v>Hotărîrea ANRE nr. 24/2017  din  26.01.2017
http://www.anre.md/storage/upload/administration/acts/26/oHdVHZE5VRFMe9KFEgLkl4n3EkiCwvixvuKMZPXf.html</v>
      </c>
      <c r="EC21" s="70" t="str">
        <f>IF(Monitoring_new!EC21="","",Monitoring_new!EC21)</f>
        <v>partial</v>
      </c>
      <c r="ED21" s="79" t="str">
        <f>IF(Monitoring_new!ED21="","",Monitoring_new!ED21)</f>
        <v>Hotărîrea ANRE nr. 24/2017  din  26.01.2017
http://www.anre.md/storage/upload/administration/acts/26/oHdVHZE5VRFMe9KFEgLkl4n3EkiCwvixvuKMZPXf.html</v>
      </c>
      <c r="EE21" s="70" t="str">
        <f>IF(Monitoring_new!EE21="","",Monitoring_new!EE21)</f>
        <v>partial</v>
      </c>
      <c r="EF21" s="79" t="str">
        <f>IF(Monitoring_new!EF21="","",Monitoring_new!EF21)</f>
        <v>Hotărîrea ANRE nr. 24/2017  din  26.01.2017
http://www.anre.md/storage/upload/administration/acts/26/oHdVHZE5VRFMe9KFEgLkl4n3EkiCwvixvuKMZPXf.html</v>
      </c>
      <c r="EG21" s="70" t="str">
        <f>IF(Monitoring_new!EG21="","",Monitoring_new!EG21)</f>
        <v>partial</v>
      </c>
      <c r="EH21" s="79" t="str">
        <f>IF(Monitoring_new!EH21="","",Monitoring_new!EH21)</f>
        <v>Hotărîrea ANRE nr. 24/2017  din  26.01.2017
http://www.anre.md/storage/upload/administration/acts/26/oHdVHZE5VRFMe9KFEgLkl4n3EkiCwvixvuKMZPXf.html
https://achizitii.md/ro/public/organization/apa-canal-chisinau?page=2</v>
      </c>
      <c r="EI21" s="70" t="str">
        <f>IF(Monitoring_new!EI21="","",Monitoring_new!EI21)</f>
        <v>partial</v>
      </c>
      <c r="EJ21" s="79" t="str">
        <f>IF(Monitoring_new!EJ21="","",Monitoring_new!EJ21)</f>
        <v>https://achizitii.md/ro/public/organization/im-regia-exdrupo</v>
      </c>
      <c r="EK21" s="70" t="str">
        <f>IF(Monitoring_new!EK21="","",Monitoring_new!EK21)</f>
        <v>partial</v>
      </c>
      <c r="EL21" s="79" t="str">
        <f>IF(Monitoring_new!EL21="","",Monitoring_new!EL21)</f>
        <v>https://achizitii.md/ro/public/organization/im-directia-constructie-capitale</v>
      </c>
      <c r="EM21" s="70" t="str">
        <f>IF(Monitoring_new!EM21="","",Monitoring_new!EM21)</f>
        <v>partial</v>
      </c>
      <c r="EN21" s="79" t="str">
        <f>IF(Monitoring_new!EN21="","",Monitoring_new!EN21)</f>
        <v>https://achizitii.md/ro/public/organization/im-rei-lumteh</v>
      </c>
      <c r="EO21" s="70" t="str">
        <f>IF(Monitoring_new!EO21="","",Monitoring_new!EO21)</f>
        <v>partial</v>
      </c>
      <c r="EP21" s="79" t="str">
        <f>IF(Monitoring_new!EP21="","",Monitoring_new!EP21)</f>
        <v>https://achizitii.md/ro/public/organization/i-m-piata-centrala</v>
      </c>
      <c r="EQ21" s="70" t="str">
        <f>IF(Monitoring_new!EQ21="","",Monitoring_new!EQ21)</f>
        <v>partial</v>
      </c>
      <c r="ER21" s="79" t="str">
        <f>IF(Monitoring_new!ER21="","",Monitoring_new!ER21)</f>
        <v>https://achizitii.md/ro/public/organization/i-m-regia-autosalubritate</v>
      </c>
      <c r="ES21" s="70" t="str">
        <f>IF(Monitoring_new!ES21="","",Monitoring_new!ES21)</f>
        <v>partial</v>
      </c>
      <c r="ET21" s="79" t="str">
        <f>IF(Monitoring_new!ET21="","",Monitoring_new!ET21)</f>
        <v>https://achizitii.md/ro/public/organization/asociatia-de-gospodarire-a-spatiilor-verzi</v>
      </c>
      <c r="EU21" s="70" t="str">
        <f>IF(Monitoring_new!EU21="","",Monitoring_new!EU21)</f>
        <v>partial</v>
      </c>
      <c r="EV21" s="79" t="str">
        <f>IF(Monitoring_new!EV21="","",Monitoring_new!EV21)</f>
        <v>https://achizitii.md/ro/public/organization/ims-liftservice</v>
      </c>
      <c r="EW21" s="70" t="str">
        <f>IF(Monitoring_new!EW21="","",Monitoring_new!EW21)</f>
        <v>partial</v>
      </c>
      <c r="EX21" s="79" t="str">
        <f>IF(Monitoring_new!EX21="","",Monitoring_new!EX21)</f>
        <v>https://achizitii.md/ro/public/organization/i-m-parcul-urban-de-autobuze</v>
      </c>
      <c r="EY21" s="70" t="str">
        <f>IF(Monitoring_new!EY21="","",Monitoring_new!EY21)</f>
        <v>partial</v>
      </c>
      <c r="EZ21" s="79" t="str">
        <f>IF(Monitoring_new!EZ21="","",Monitoring_new!EZ21)</f>
        <v>https://achizitii.md/ro/public/organization/regia-transport-electric-i-m</v>
      </c>
      <c r="FA21" s="173" t="str">
        <f t="shared" si="0"/>
        <v>da</v>
      </c>
      <c r="FB21" s="173">
        <f t="shared" si="1"/>
        <v>0</v>
      </c>
      <c r="FC21" s="173" t="str">
        <f t="shared" si="2"/>
        <v>nu</v>
      </c>
      <c r="FD21" s="173">
        <f t="shared" si="3"/>
        <v>44</v>
      </c>
      <c r="FE21" s="173" t="str">
        <f t="shared" si="4"/>
        <v>partial</v>
      </c>
      <c r="FF21" s="173">
        <f t="shared" si="5"/>
        <v>20</v>
      </c>
      <c r="FG21" s="173" t="str">
        <f t="shared" si="6"/>
        <v>N/A</v>
      </c>
      <c r="FH21" s="173">
        <f t="shared" si="7"/>
        <v>3</v>
      </c>
      <c r="FI21" s="173" t="str">
        <f t="shared" si="10"/>
        <v>___</v>
      </c>
      <c r="FJ21" s="173">
        <f t="shared" si="11"/>
        <v>0</v>
      </c>
      <c r="FK21" s="173">
        <f t="shared" si="12"/>
        <v>67</v>
      </c>
      <c r="FL21" s="173" t="str">
        <f t="shared" si="8"/>
        <v>da</v>
      </c>
      <c r="FM21" s="173" t="str">
        <f t="shared" si="9"/>
        <v>nu</v>
      </c>
      <c r="FN21" s="173">
        <f t="shared" si="13"/>
        <v>0</v>
      </c>
      <c r="FO21" s="173">
        <f t="shared" si="14"/>
        <v>44</v>
      </c>
      <c r="FP21" s="173">
        <f t="shared" si="15"/>
        <v>64</v>
      </c>
      <c r="FQ21" s="177">
        <f t="shared" si="16"/>
        <v>0</v>
      </c>
      <c r="FR21" s="177">
        <f t="shared" si="17"/>
        <v>0.6875</v>
      </c>
      <c r="FS21" s="177">
        <f>COUNTIFS($W21:$EY21,$FL21,Points_new!$W$52:$EY$52,FS$1)/((COUNTIF(Points_new!$W$52:$EY$52,FS$1)-COUNTIFS($W21:$EY21,$FG21,Points_new!$W$52:$EY$52,FS$1)))</f>
        <v>0</v>
      </c>
      <c r="FT21" s="177">
        <f>COUNTIFS($W21:$EY21,$FL21,Points_new!$W$51:$EY$51,FT$1)/((COUNTIF(Points_new!$W$51:$EY$51,FT$1)-COUNTIFS($W21:$EY21,$FG21,Points_new!$W$51:$EY$51,FT$1)))</f>
        <v>0</v>
      </c>
      <c r="FU21" s="177">
        <f>COUNTIFS($W21:$EY21,$FL21,Points_new!$W$51:$EY$51,FU$1)/((COUNTIF(Points_new!$W$51:$EY$51,FU$1)-COUNTIFS($W21:$EY21,$FG21,Points_new!$W$51:$EY$51,FU$1)))</f>
        <v>0</v>
      </c>
      <c r="FV21" s="177" t="e">
        <f>COUNTIFS($W21:$EY21,$FL21,Points_new!$W$51:$EY$51,FV$1)/((COUNTIF(Points_new!$W$51:$EY$51,FV$1)-COUNTIFS($W21:$EY21,$FG21,Points_new!$W$51:$EY$51,FV$1)))</f>
        <v>#DIV/0!</v>
      </c>
      <c r="FW21" s="177" t="e">
        <f>COUNTIFS($W21:$EY21,$FL21,Points_new!$W$51:$EY$51,FW$1)/((COUNTIF(Points_new!$W$51:$EY$51,FW$1)-COUNTIFS($W21:$EY21,$FG21,Points_new!$W$51:$EY$51,FW$1)))</f>
        <v>#DIV/0!</v>
      </c>
      <c r="FX21" s="177">
        <f>COUNTIFS($W21:$EY21,$FL21,Points_new!$W$57:$EY$57,FX$1)/((COUNTIF(Points_new!$W$57:$EY$57,FX$1)-COUNTIFS($W21:$EY21,$FG21,Points_new!$W$57:$EY$57,FX$1)))</f>
        <v>0</v>
      </c>
      <c r="FY21" s="177">
        <f>COUNTIFS($W21:$EY21,$FL21,Points_new!$W$57:$EY$57,FY$1)/((COUNTIF(Points_new!$W$57:$EY$57,FY$1)-COUNTIFS($W21:$EY21,$FG21,Points_new!$W$57:$EY$57,FY$1)))</f>
        <v>0</v>
      </c>
      <c r="FZ21" s="177">
        <f>COUNTIFS($W21:$EY21,$FL21,Points_new!$W$57:$EY$57,FZ$1)/((COUNTIF(Points_new!$W$57:$EY$57,FZ$1)-COUNTIFS($W21:$EY21,$FG21,Points_new!$W$57:$EY$57,FZ$1)))</f>
        <v>0</v>
      </c>
      <c r="GA21" s="177">
        <f>COUNTIFS($W21:$EY21,$FL21,Points_new!$W$57:$EY$57,GA$1)/((COUNTIF(Points_new!$W$57:$EY$57,GA$1)-COUNTIFS($W21:$EY21,$FG21,Points_new!$W$57:$EY$57,GA$1)))</f>
        <v>0</v>
      </c>
      <c r="GB21" s="177" t="e">
        <f>COUNTIFS($W21:$EY21,$FL21,Points_new!$W$57:$EY$57,GB$1)/((COUNTIF(Points_new!$W$57:$EY$57,GB$1)-COUNTIFS($W21:$EY21,$FG21,Points_new!$W$57:$EY$57,GB$1)))</f>
        <v>#DIV/0!</v>
      </c>
      <c r="GC21" s="177" t="e">
        <f>COUNTIFS($W21:$EY21,$FL21,Points_new!$W$57:$EY$57,GC$1)/((COUNTIF(Points_new!$W$57:$EY$57,GC$1)-COUNTIFS($W21:$EY21,$FG21,Points_new!$W$57:$EY$57,GC$1)))</f>
        <v>#DIV/0!</v>
      </c>
      <c r="GD21" s="177">
        <f>COUNTIFS($W21:$EY21,$FL21,Points_new!$W$55:$EY$55,GD$1)/((COUNTIF(Points_new!$W$55:$EY$55,GD$1)-COUNTIFS($W21:$EY21,$FG21,Points_new!$W$55:$EY$55,GD$1)))</f>
        <v>0</v>
      </c>
      <c r="GE21" s="177" t="e">
        <f>COUNTIFS($W21:$EY21,$FL21,Points_new!$W$55:$EY$55,GE$1)/((COUNTIF(Points_new!$W$55:$EY$55,GE$1)-COUNTIFS($W21:$EY21,$FG21,Points_new!$W$55:$EY$55,GE$1)))</f>
        <v>#DIV/0!</v>
      </c>
      <c r="GF21" s="177" t="e">
        <f>COUNTIFS($W21:$EY21,$FL21,Points_new!$W$55:$EY$55,GF$1)/((COUNTIF(Points_new!$W$55:$EY$55,GF$1)-COUNTIFS($W21:$EY21,$FG21,Points_new!$W$55:$EY$55,GF$1)))</f>
        <v>#DIV/0!</v>
      </c>
    </row>
    <row r="22" spans="1:188" ht="15" customHeight="1" x14ac:dyDescent="0.3">
      <c r="A22" s="12" t="str">
        <f>Monitoring_new!A22</f>
        <v>Q21</v>
      </c>
      <c r="B22" s="161" t="str">
        <f>Monitoring_new!B22</f>
        <v>Întreprinderea a utilizat în 2019 platformele electronice pentru procedurile de achiziții publice ?</v>
      </c>
      <c r="C22" s="161" t="str">
        <f>Monitoring_new!C22</f>
        <v>Did the company use the electronic platforms for procurement procedures in 2019?</v>
      </c>
      <c r="D22" s="20" t="str">
        <f>Monitoring_new!D22</f>
        <v>Public procurement and Property</v>
      </c>
      <c r="E22" s="3" t="str">
        <f>Monitoring_new!E22</f>
        <v>app5</v>
      </c>
      <c r="F22" s="3" t="str">
        <f>Monitoring_new!F22</f>
        <v>app5k</v>
      </c>
      <c r="G22" s="7">
        <f>Monitoring_new!G22</f>
        <v>4</v>
      </c>
      <c r="H22" s="3" t="str">
        <f>Monitoring_new!H22</f>
        <v>da</v>
      </c>
      <c r="I22" s="3" t="str">
        <f>Monitoring_new!I22</f>
        <v>yes</v>
      </c>
      <c r="J22" s="3" t="str">
        <f>Monitoring_new!J22</f>
        <v>nu</v>
      </c>
      <c r="K22" s="3" t="str">
        <f>Monitoring_new!K22</f>
        <v>no</v>
      </c>
      <c r="L22" s="3" t="str">
        <f>Monitoring_new!L22</f>
        <v>partial</v>
      </c>
      <c r="M22" s="3" t="str">
        <f>Monitoring_new!M22</f>
        <v>partially</v>
      </c>
      <c r="N22" s="3" t="str">
        <f>Monitoring_new!N22</f>
        <v>N/A</v>
      </c>
      <c r="O22" s="3" t="str">
        <f>Monitoring_new!O22</f>
        <v>N/A</v>
      </c>
      <c r="P22" s="3" t="str">
        <f>Monitoring_new!P22</f>
        <v>___</v>
      </c>
      <c r="Q22" s="3" t="str">
        <f>Monitoring_new!Q22</f>
        <v>___</v>
      </c>
      <c r="R22" s="7">
        <f>Monitoring_new!R22</f>
        <v>4</v>
      </c>
      <c r="S22" s="3">
        <f>Monitoring_new!S22</f>
        <v>0</v>
      </c>
      <c r="T22" s="7">
        <f>Monitoring_new!T22</f>
        <v>2</v>
      </c>
      <c r="U22" s="3" t="str">
        <f>Monitoring_new!U22</f>
        <v>N/A</v>
      </c>
      <c r="V22" s="3" t="str">
        <f>Monitoring_new!V22</f>
        <v>___</v>
      </c>
      <c r="W22" s="70" t="str">
        <f>IF(Monitoring_new!W22="","",Monitoring_new!W22)</f>
        <v>nu</v>
      </c>
      <c r="X22" s="39" t="str">
        <f>IF(Monitoring_new!X22="","",Monitoring_new!X22)</f>
        <v>Pagina web nefuncțională ( 13 aprilie 2020)</v>
      </c>
      <c r="Y22" s="70" t="str">
        <f>IF(Monitoring_new!Y22="","",Monitoring_new!Y22)</f>
        <v>nu</v>
      </c>
      <c r="Z22" s="53" t="str">
        <f>IF(Monitoring_new!Z22="","",Monitoring_new!Z22)</f>
        <v>Nu sînt informații pe web (ultima dată verificat la 13.04.2020)</v>
      </c>
      <c r="AA22" s="70" t="str">
        <f>IF(Monitoring_new!AA22="","",Monitoring_new!AA22)</f>
        <v>nu</v>
      </c>
      <c r="AB22" s="66" t="str">
        <f>IF(Monitoring_new!AB22="","",Monitoring_new!AB22)</f>
        <v>Nu sînt informații pe web (ultima dată verificat la 13.04.2020)</v>
      </c>
      <c r="AC22" s="70" t="str">
        <f>IF(Monitoring_new!AC22="","",Monitoring_new!AC22)</f>
        <v>nu</v>
      </c>
      <c r="AD22" s="79" t="str">
        <f>IF(Monitoring_new!AD22="","",Monitoring_new!AD22)</f>
        <v>Nu sînt informații pe web (ultima dată verificat la 13.04.2020)</v>
      </c>
      <c r="AE22" s="70" t="str">
        <f>IF(Monitoring_new!AE22="","",Monitoring_new!AE22)</f>
        <v>nu</v>
      </c>
      <c r="AF22" s="79" t="str">
        <f>IF(Monitoring_new!AF22="","",Monitoring_new!AF22)</f>
        <v>Nu sînt informații pe web (ultima dată verificat la 13.04.2020)</v>
      </c>
      <c r="AG22" s="70" t="str">
        <f>IF(Monitoring_new!AG22="","",Monitoring_new!AG22)</f>
        <v>nu</v>
      </c>
      <c r="AH22" s="79" t="str">
        <f>IF(Monitoring_new!AH22="","",Monitoring_new!AH22)</f>
        <v>Nu sînt informații pe web (ultima dată verificat la 13.04.2020)</v>
      </c>
      <c r="AI22" s="70" t="str">
        <f>IF(Monitoring_new!AI22="","",Monitoring_new!AI22)</f>
        <v>nu</v>
      </c>
      <c r="AJ22" s="79" t="str">
        <f>IF(Monitoring_new!AJ22="","",Monitoring_new!AJ22)</f>
        <v>Nu sînt informații (ultima dată verificat la 13.04.2020)</v>
      </c>
      <c r="AK22" s="70" t="str">
        <f>IF(Monitoring_new!AK22="","",Monitoring_new!AK22)</f>
        <v>da</v>
      </c>
      <c r="AL22" s="94" t="str">
        <f>IF(Monitoring_new!AL22="","",Monitoring_new!AL22)</f>
        <v>https://achizitii.md/ro/public/organization/intreprinderea-de-stat-centrul-republican-pentru-ameliorarea-si-reproductia-animalelor</v>
      </c>
      <c r="AM22" s="70" t="str">
        <f>IF(Monitoring_new!AM22="","",Monitoring_new!AM22)</f>
        <v>nu</v>
      </c>
      <c r="AN22" s="79" t="str">
        <f>IF(Monitoring_new!AN22="","",Monitoring_new!AN22)</f>
        <v>Nu sînt informații (ultima dată verificat la 13.04.2020)</v>
      </c>
      <c r="AO22" s="70" t="str">
        <f>IF(Monitoring_new!AO22="","",Monitoring_new!AO22)</f>
        <v>da</v>
      </c>
      <c r="AP22" s="79" t="str">
        <f>IF(Monitoring_new!AP22="","",Monitoring_new!AP22)</f>
        <v>https://achizitii.md/ro/public/organization/i-s-administratia-de-stat-a-drumurilor</v>
      </c>
      <c r="AQ22" s="70" t="str">
        <f>IF(Monitoring_new!AQ22="","",Monitoring_new!AQ22)</f>
        <v>nu</v>
      </c>
      <c r="AR22" s="79" t="str">
        <f>IF(Monitoring_new!AR22="","",Monitoring_new!AR22)</f>
        <v>Nu sînt informații (ultima dată verificat la 13.04.2020)</v>
      </c>
      <c r="AS22" s="70" t="str">
        <f>IF(Monitoring_new!AS22="","",Monitoring_new!AS22)</f>
        <v>nu</v>
      </c>
      <c r="AT22" s="79" t="str">
        <f>IF(Monitoring_new!AT22="","",Monitoring_new!AT22)</f>
        <v>Nu sînt informații (ultima dată verificat la 13.04.2020)</v>
      </c>
      <c r="AU22" s="70" t="str">
        <f>IF(Monitoring_new!AU22="","",Monitoring_new!AU22)</f>
        <v>nu</v>
      </c>
      <c r="AV22" s="79" t="str">
        <f>IF(Monitoring_new!AV22="","",Monitoring_new!AV22)</f>
        <v/>
      </c>
      <c r="AW22" s="70" t="str">
        <f>IF(Monitoring_new!AW22="","",Monitoring_new!AW22)</f>
        <v>nu</v>
      </c>
      <c r="AX22" s="94" t="str">
        <f>IF(Monitoring_new!AX22="","",Monitoring_new!AX22)</f>
        <v>Nu sînt informații (ultima dată verificat la 13.04.2020)</v>
      </c>
      <c r="AY22" s="70" t="str">
        <f>IF(Monitoring_new!AY22="","",Monitoring_new!AY22)</f>
        <v>nu</v>
      </c>
      <c r="AZ22" s="79" t="str">
        <f>IF(Monitoring_new!AZ22="","",Monitoring_new!AZ22)</f>
        <v>Nu sînt informații (ultima dată verificat la 13.04.2020)</v>
      </c>
      <c r="BA22" s="70" t="str">
        <f>IF(Monitoring_new!BA22="","",Monitoring_new!BA22)</f>
        <v>nu</v>
      </c>
      <c r="BB22" s="79" t="str">
        <f>IF(Monitoring_new!BB22="","",Monitoring_new!BB22)</f>
        <v>Nu sînt informații (ultima dată verificat la 13.04.2020)</v>
      </c>
      <c r="BC22" s="70" t="str">
        <f>IF(Monitoring_new!BC22="","",Monitoring_new!BC22)</f>
        <v>nu</v>
      </c>
      <c r="BD22" s="79" t="str">
        <f>IF(Monitoring_new!BD22="","",Monitoring_new!BD22)</f>
        <v>Nu sînt informații (ultima dată verificat la 13.04.2020)</v>
      </c>
      <c r="BE22" s="70" t="str">
        <f>IF(Monitoring_new!BE22="","",Monitoring_new!BE22)</f>
        <v>nu</v>
      </c>
      <c r="BF22" s="79" t="str">
        <f>IF(Monitoring_new!BF22="","",Monitoring_new!BF22)</f>
        <v>Nu sînt informații (ultima dată verificat la 13.04.2020)</v>
      </c>
      <c r="BG22" s="70" t="str">
        <f>IF(Monitoring_new!BG22="","",Monitoring_new!BG22)</f>
        <v>nu</v>
      </c>
      <c r="BH22" s="79" t="str">
        <f>IF(Monitoring_new!BH22="","",Monitoring_new!BH22)</f>
        <v>Nu sînt informații (ultima dată verificat la 13.04.2020)</v>
      </c>
      <c r="BI22" s="70" t="str">
        <f>IF(Monitoring_new!BI22="","",Monitoring_new!BI22)</f>
        <v>nu</v>
      </c>
      <c r="BJ22" s="79" t="str">
        <f>IF(Monitoring_new!BJ22="","",Monitoring_new!BJ22)</f>
        <v>Nu sînt informații (ultima dată verificat la 13.04.2020)</v>
      </c>
      <c r="BK22" s="70" t="str">
        <f>IF(Monitoring_new!BK22="","",Monitoring_new!BK22)</f>
        <v>nu</v>
      </c>
      <c r="BL22" s="79" t="str">
        <f>IF(Monitoring_new!BL22="","",Monitoring_new!BL22)</f>
        <v>Nu sînt informații (ultima dată verificat la 13.04.2020)</v>
      </c>
      <c r="BM22" s="70" t="str">
        <f>IF(Monitoring_new!BM22="","",Monitoring_new!BM22)</f>
        <v>da</v>
      </c>
      <c r="BN22" s="79" t="str">
        <f>IF(Monitoring_new!BN22="","",Monitoring_new!BN22)</f>
        <v>https://achizitii.md/ro/public/organization/posta-moldovei</v>
      </c>
      <c r="BO22" s="70" t="str">
        <f>IF(Monitoring_new!BO22="","",Monitoring_new!BO22)</f>
        <v>nu</v>
      </c>
      <c r="BP22" s="79" t="str">
        <f>IF(Monitoring_new!BP22="","",Monitoring_new!BP22)</f>
        <v>Nu sînt informații (ultima dată verificat la 13.04.2020)</v>
      </c>
      <c r="BQ22" s="70" t="str">
        <f>IF(Monitoring_new!BQ22="","",Monitoring_new!BQ22)</f>
        <v>n/a</v>
      </c>
      <c r="BR22" s="79" t="str">
        <f>IF(Monitoring_new!BR22="","",Monitoring_new!BR22)</f>
        <v>Conform răspunsului din chestionar</v>
      </c>
      <c r="BS22" s="70" t="str">
        <f>IF(Monitoring_new!BS22="","",Monitoring_new!BS22)</f>
        <v>nu</v>
      </c>
      <c r="BT22" s="79" t="str">
        <f>IF(Monitoring_new!BT22="","",Monitoring_new!BT22)</f>
        <v>Nu sînt informații (ultima dată verificat la 13.04.2020)</v>
      </c>
      <c r="BU22" s="70" t="str">
        <f>IF(Monitoring_new!BU22="","",Monitoring_new!BU22)</f>
        <v>nu</v>
      </c>
      <c r="BV22" s="79" t="str">
        <f>IF(Monitoring_new!BV22="","",Monitoring_new!BV22)</f>
        <v>Nu sînt informații (ultima dată verificat la 13.04.2020)</v>
      </c>
      <c r="BW22" s="70" t="str">
        <f>IF(Monitoring_new!BW22="","",Monitoring_new!BW22)</f>
        <v>nu</v>
      </c>
      <c r="BX22" s="79" t="str">
        <f>IF(Monitoring_new!BX22="","",Monitoring_new!BX22)</f>
        <v>Nu sînt informații (ultima dată verificat la 13.04.2020)</v>
      </c>
      <c r="BY22" s="70" t="str">
        <f>IF(Monitoring_new!BY22="","",Monitoring_new!BY22)</f>
        <v>nu</v>
      </c>
      <c r="BZ22" s="94" t="str">
        <f>IF(Monitoring_new!BZ22="","",Monitoring_new!BZ22)</f>
        <v>Nu sînt informații (ultima dată verificat la 13.04.2020)</v>
      </c>
      <c r="CA22" s="70" t="str">
        <f>IF(Monitoring_new!CA22="","",Monitoring_new!CA22)</f>
        <v>nu</v>
      </c>
      <c r="CB22" s="79" t="str">
        <f>IF(Monitoring_new!CB22="","",Monitoring_new!CB22)</f>
        <v>Nu sînt informații (ultima dată verificat la 13.04.2020)</v>
      </c>
      <c r="CC22" s="70" t="str">
        <f>IF(Monitoring_new!CC22="","",Monitoring_new!CC22)</f>
        <v>nu</v>
      </c>
      <c r="CD22" s="113" t="str">
        <f>IF(Monitoring_new!CD22="","",Monitoring_new!CD22)</f>
        <v>Nu sînt informații (ultima dată verificat la 13.04.2020)</v>
      </c>
      <c r="CE22" s="70" t="str">
        <f>IF(Monitoring_new!CE22="","",Monitoring_new!CE22)</f>
        <v>nu</v>
      </c>
      <c r="CF22" s="118" t="str">
        <f>IF(Monitoring_new!CF22="","",Monitoring_new!CF22)</f>
        <v>Nu sînt informații (ultima dată verificat la 13.04.2020)</v>
      </c>
      <c r="CG22" s="70" t="str">
        <f>IF(Monitoring_new!CG22="","",Monitoring_new!CG22)</f>
        <v>nu</v>
      </c>
      <c r="CH22" s="79" t="str">
        <f>IF(Monitoring_new!CH22="","",Monitoring_new!CH22)</f>
        <v>Nu sînt informații (ultima dată verificat la 13.04.2020)</v>
      </c>
      <c r="CI22" s="70" t="str">
        <f>IF(Monitoring_new!CI22="","",Monitoring_new!CI22)</f>
        <v>nu</v>
      </c>
      <c r="CJ22" s="79" t="str">
        <f>IF(Monitoring_new!CJ22="","",Monitoring_new!CJ22)</f>
        <v>Nu sînt informații (ultima dată verificat la 13.04.2020)</v>
      </c>
      <c r="CK22" s="70" t="str">
        <f>IF(Monitoring_new!CK22="","",Monitoring_new!CK22)</f>
        <v>da</v>
      </c>
      <c r="CL22" s="79" t="str">
        <f>IF(Monitoring_new!CL22="","",Monitoring_new!CL22)</f>
        <v>https://achizitii.md/ro/public/organization/i-s-palatul-republicii</v>
      </c>
      <c r="CM22" s="70" t="str">
        <f>IF(Monitoring_new!CM22="","",Monitoring_new!CM22)</f>
        <v>nu</v>
      </c>
      <c r="CN22" s="79" t="str">
        <f>IF(Monitoring_new!CN22="","",Monitoring_new!CN22)</f>
        <v>Nu sînt informații (ultima dată verificat la 13.04.2020)</v>
      </c>
      <c r="CO22" s="70" t="str">
        <f>IF(Monitoring_new!CO22="","",Monitoring_new!CO22)</f>
        <v>nu</v>
      </c>
      <c r="CP22" s="79" t="str">
        <f>IF(Monitoring_new!CP22="","",Monitoring_new!CP22)</f>
        <v>Nu sînt informații (ultima dată verificat la 13.04.2020)</v>
      </c>
      <c r="CQ22" s="70" t="str">
        <f>IF(Monitoring_new!CQ22="","",Monitoring_new!CQ22)</f>
        <v>nu</v>
      </c>
      <c r="CR22" s="79" t="str">
        <f>IF(Monitoring_new!CR22="","",Monitoring_new!CR22)</f>
        <v>Nu sînt informații (ultima dată verificat la 13.04.2020)</v>
      </c>
      <c r="CS22" s="70" t="str">
        <f>IF(Monitoring_new!CS22="","",Monitoring_new!CS22)</f>
        <v>nu</v>
      </c>
      <c r="CT22" s="79" t="str">
        <f>IF(Monitoring_new!CT22="","",Monitoring_new!CT22)</f>
        <v>Nu sînt informații (ultima dată verificat la 13.04.2020)</v>
      </c>
      <c r="CU22" s="70" t="str">
        <f>IF(Monitoring_new!CU22="","",Monitoring_new!CU22)</f>
        <v>nu</v>
      </c>
      <c r="CV22" s="79" t="str">
        <f>IF(Monitoring_new!CV22="","",Monitoring_new!CV22)</f>
        <v>Nu sînt informații (ultima dată verificat la 13.04.2020)</v>
      </c>
      <c r="CW22" s="70" t="str">
        <f>IF(Monitoring_new!CW22="","",Monitoring_new!CW22)</f>
        <v>n/a</v>
      </c>
      <c r="CX22" s="79" t="str">
        <f>IF(Monitoring_new!CX22="","",Monitoring_new!CX22)</f>
        <v>Conform răspunsului din chestionar</v>
      </c>
      <c r="CY22" s="70" t="str">
        <f>IF(Monitoring_new!CY22="","",Monitoring_new!CY22)</f>
        <v>n/a</v>
      </c>
      <c r="CZ22" s="79" t="str">
        <f>IF(Monitoring_new!CZ22="","",Monitoring_new!CZ22)</f>
        <v>Conform răspunsului din chestionar</v>
      </c>
      <c r="DA22" s="70" t="str">
        <f>IF(Monitoring_new!DA22="","",Monitoring_new!DA22)</f>
        <v>nu</v>
      </c>
      <c r="DB22" s="79" t="str">
        <f>IF(Monitoring_new!DB22="","",Monitoring_new!DB22)</f>
        <v>Nu sînt informații (ultima dată verificat la 13.04.2020)</v>
      </c>
      <c r="DC22" s="70" t="str">
        <f>IF(Monitoring_new!DC22="","",Monitoring_new!DC22)</f>
        <v>nu</v>
      </c>
      <c r="DD22" s="79" t="str">
        <f>IF(Monitoring_new!DD22="","",Monitoring_new!DD22)</f>
        <v>Nu sînt informații (ultima dată verificat la 13.04.2020)</v>
      </c>
      <c r="DE22" s="70" t="str">
        <f>IF(Monitoring_new!DE22="","",Monitoring_new!DE22)</f>
        <v>nu</v>
      </c>
      <c r="DF22" s="79" t="str">
        <f>IF(Monitoring_new!DF22="","",Monitoring_new!DF22)</f>
        <v>Nu sînt informații (ultima dată verificat la 13.04.2020)</v>
      </c>
      <c r="DG22" s="70" t="str">
        <f>IF(Monitoring_new!DG22="","",Monitoring_new!DG22)</f>
        <v>nu</v>
      </c>
      <c r="DH22" s="79" t="str">
        <f>IF(Monitoring_new!DH22="","",Monitoring_new!DH22)</f>
        <v>Nu sînt informații (ultima dată verificat la 13.04.2020)</v>
      </c>
      <c r="DI22" s="70" t="str">
        <f>IF(Monitoring_new!DI22="","",Monitoring_new!DI22)</f>
        <v>nu</v>
      </c>
      <c r="DJ22" s="79" t="str">
        <f>IF(Monitoring_new!DJ22="","",Monitoring_new!DJ22)</f>
        <v>Nu sînt informații (ultima dată verificat la 13.04.2020)</v>
      </c>
      <c r="DK22" s="70" t="str">
        <f>IF(Monitoring_new!DK22="","",Monitoring_new!DK22)</f>
        <v>nu</v>
      </c>
      <c r="DL22" s="79" t="str">
        <f>IF(Monitoring_new!DL22="","",Monitoring_new!DL22)</f>
        <v>Nu sînt informații (ultima dată verificat la 13.04.2020)</v>
      </c>
      <c r="DM22" s="70" t="str">
        <f>IF(Monitoring_new!DM22="","",Monitoring_new!DM22)</f>
        <v>nu</v>
      </c>
      <c r="DN22" s="79" t="str">
        <f>IF(Monitoring_new!DN22="","",Monitoring_new!DN22)</f>
        <v>Nu sînt informații (ultima dată verificat la 13.04.2020)</v>
      </c>
      <c r="DO22" s="70" t="str">
        <f>IF(Monitoring_new!DO22="","",Monitoring_new!DO22)</f>
        <v>nu</v>
      </c>
      <c r="DP22" s="79" t="str">
        <f>IF(Monitoring_new!DP22="","",Monitoring_new!DP22)</f>
        <v>Nu sînt informații (ultima dată verificat la 13.04.2020)</v>
      </c>
      <c r="DQ22" s="70" t="str">
        <f>IF(Monitoring_new!DQ22="","",Monitoring_new!DQ22)</f>
        <v>nu</v>
      </c>
      <c r="DR22" s="79" t="str">
        <f>IF(Monitoring_new!DR22="","",Monitoring_new!DR22)</f>
        <v>Nu sînt informații (ultima dată verificat la 13.04.2020)</v>
      </c>
      <c r="DS22" s="70" t="str">
        <f>IF(Monitoring_new!DS22="","",Monitoring_new!DS22)</f>
        <v>nu</v>
      </c>
      <c r="DT22" s="79" t="str">
        <f>IF(Monitoring_new!DT22="","",Monitoring_new!DT22)</f>
        <v>Nu sînt informații (ultima dată verificat la 13.04.2020)</v>
      </c>
      <c r="DU22" s="70" t="str">
        <f>IF(Monitoring_new!DU22="","",Monitoring_new!DU22)</f>
        <v>nu</v>
      </c>
      <c r="DV22" s="79" t="str">
        <f>IF(Monitoring_new!DV22="","",Monitoring_new!DV22)</f>
        <v>Nu sînt informații (ultima dată verificat la 13.04.2020)</v>
      </c>
      <c r="DW22" s="70" t="str">
        <f>IF(Monitoring_new!DW22="","",Monitoring_new!DW22)</f>
        <v>nu</v>
      </c>
      <c r="DX22" s="79" t="str">
        <f>IF(Monitoring_new!DX22="","",Monitoring_new!DX22)</f>
        <v>Nu sînt informații (ultima dată verificat la 13.04.2020)</v>
      </c>
      <c r="DY22" s="70" t="str">
        <f>IF(Monitoring_new!DY22="","",Monitoring_new!DY22)</f>
        <v>nu</v>
      </c>
      <c r="DZ22" s="79" t="str">
        <f>IF(Monitoring_new!DZ22="","",Monitoring_new!DZ22)</f>
        <v>Nu sînt informații (ultima dată verificat la 13.04.2020)</v>
      </c>
      <c r="EA22" s="70" t="str">
        <f>IF(Monitoring_new!EA22="","",Monitoring_new!EA22)</f>
        <v>nu</v>
      </c>
      <c r="EB22" s="79" t="str">
        <f>IF(Monitoring_new!EB22="","",Monitoring_new!EB22)</f>
        <v>Nu sînt informații (ultima dată verificat la 13.04.2020)</v>
      </c>
      <c r="EC22" s="70" t="str">
        <f>IF(Monitoring_new!EC22="","",Monitoring_new!EC22)</f>
        <v>nu</v>
      </c>
      <c r="ED22" s="79" t="str">
        <f>IF(Monitoring_new!ED22="","",Monitoring_new!ED22)</f>
        <v>Nu sînt informații (ultima dată verificat la 13.04.2020)</v>
      </c>
      <c r="EE22" s="70" t="str">
        <f>IF(Monitoring_new!EE22="","",Monitoring_new!EE22)</f>
        <v>da</v>
      </c>
      <c r="EF22" s="79" t="str">
        <f>IF(Monitoring_new!EF22="","",Monitoring_new!EF22)</f>
        <v>https://achizitii.md/ro/public/organization/apa-canal-cahul-s-a</v>
      </c>
      <c r="EG22" s="70" t="str">
        <f>IF(Monitoring_new!EG22="","",Monitoring_new!EG22)</f>
        <v>da</v>
      </c>
      <c r="EH22" s="79" t="str">
        <f>IF(Monitoring_new!EH22="","",Monitoring_new!EH22)</f>
        <v>https://achizitii.md/ro/public/organization/apa-canal-chisinau?page=2</v>
      </c>
      <c r="EI22" s="70" t="str">
        <f>IF(Monitoring_new!EI22="","",Monitoring_new!EI22)</f>
        <v>da</v>
      </c>
      <c r="EJ22" s="79" t="str">
        <f>IF(Monitoring_new!EJ22="","",Monitoring_new!EJ22)</f>
        <v>https://achizitii.md/ro/public/organization/im-regia-exdrupo</v>
      </c>
      <c r="EK22" s="70" t="str">
        <f>IF(Monitoring_new!EK22="","",Monitoring_new!EK22)</f>
        <v>da</v>
      </c>
      <c r="EL22" s="79" t="str">
        <f>IF(Monitoring_new!EL22="","",Monitoring_new!EL22)</f>
        <v>https://achizitii.md/ro/public/organization/im-directia-constructie-capitale</v>
      </c>
      <c r="EM22" s="70" t="str">
        <f>IF(Monitoring_new!EM22="","",Monitoring_new!EM22)</f>
        <v>da</v>
      </c>
      <c r="EN22" s="79" t="str">
        <f>IF(Monitoring_new!EN22="","",Monitoring_new!EN22)</f>
        <v>https://achizitii.md/ro/public/organization/im-rei-lumteh</v>
      </c>
      <c r="EO22" s="70" t="str">
        <f>IF(Monitoring_new!EO22="","",Monitoring_new!EO22)</f>
        <v>da</v>
      </c>
      <c r="EP22" s="79" t="str">
        <f>IF(Monitoring_new!EP22="","",Monitoring_new!EP22)</f>
        <v>https://achizitii.md/ro/public/organization/i-m-piata-centrala</v>
      </c>
      <c r="EQ22" s="70" t="str">
        <f>IF(Monitoring_new!EQ22="","",Monitoring_new!EQ22)</f>
        <v>da</v>
      </c>
      <c r="ER22" s="79" t="str">
        <f>IF(Monitoring_new!ER22="","",Monitoring_new!ER22)</f>
        <v>https://achizitii.md/ro/public/organization/i-m-regia-autosalubritate</v>
      </c>
      <c r="ES22" s="70" t="str">
        <f>IF(Monitoring_new!ES22="","",Monitoring_new!ES22)</f>
        <v>da</v>
      </c>
      <c r="ET22" s="79" t="str">
        <f>IF(Monitoring_new!ET22="","",Monitoring_new!ET22)</f>
        <v>https://achizitii.md/ro/public/organization/asociatia-de-gospodarire-a-spatiilor-verzi</v>
      </c>
      <c r="EU22" s="70" t="str">
        <f>IF(Monitoring_new!EU22="","",Monitoring_new!EU22)</f>
        <v>da</v>
      </c>
      <c r="EV22" s="79" t="str">
        <f>IF(Monitoring_new!EV22="","",Monitoring_new!EV22)</f>
        <v>https://achizitii.md/ro/public/organization/ims-liftservice</v>
      </c>
      <c r="EW22" s="70" t="str">
        <f>IF(Monitoring_new!EW22="","",Monitoring_new!EW22)</f>
        <v>da</v>
      </c>
      <c r="EX22" s="79" t="str">
        <f>IF(Monitoring_new!EX22="","",Monitoring_new!EX22)</f>
        <v>https://achizitii.md/ro/public/organization/i-m-parcul-urban-de-autobuze</v>
      </c>
      <c r="EY22" s="70" t="str">
        <f>IF(Monitoring_new!EY22="","",Monitoring_new!EY22)</f>
        <v>da</v>
      </c>
      <c r="EZ22" s="79" t="str">
        <f>IF(Monitoring_new!EZ22="","",Monitoring_new!EZ22)</f>
        <v>https://achizitii.md/ro/public/organization/regia-transport-electric-i-m</v>
      </c>
      <c r="FA22" s="173" t="str">
        <f t="shared" si="0"/>
        <v>da</v>
      </c>
      <c r="FB22" s="173">
        <f t="shared" si="1"/>
        <v>15</v>
      </c>
      <c r="FC22" s="173" t="str">
        <f t="shared" si="2"/>
        <v>nu</v>
      </c>
      <c r="FD22" s="173">
        <f t="shared" si="3"/>
        <v>49</v>
      </c>
      <c r="FE22" s="173" t="str">
        <f t="shared" si="4"/>
        <v>partial</v>
      </c>
      <c r="FF22" s="173">
        <f t="shared" si="5"/>
        <v>0</v>
      </c>
      <c r="FG22" s="173" t="str">
        <f t="shared" si="6"/>
        <v>N/A</v>
      </c>
      <c r="FH22" s="173">
        <f t="shared" si="7"/>
        <v>3</v>
      </c>
      <c r="FI22" s="173" t="str">
        <f t="shared" si="10"/>
        <v>___</v>
      </c>
      <c r="FJ22" s="173">
        <f t="shared" si="11"/>
        <v>0</v>
      </c>
      <c r="FK22" s="173">
        <f t="shared" si="12"/>
        <v>67</v>
      </c>
      <c r="FL22" s="173" t="str">
        <f t="shared" si="8"/>
        <v>da</v>
      </c>
      <c r="FM22" s="173" t="str">
        <f t="shared" si="9"/>
        <v>nu</v>
      </c>
      <c r="FN22" s="173">
        <f t="shared" si="13"/>
        <v>15</v>
      </c>
      <c r="FO22" s="173">
        <f t="shared" si="14"/>
        <v>49</v>
      </c>
      <c r="FP22" s="173">
        <f t="shared" si="15"/>
        <v>64</v>
      </c>
      <c r="FQ22" s="177">
        <f t="shared" si="16"/>
        <v>0.234375</v>
      </c>
      <c r="FR22" s="177">
        <f t="shared" si="17"/>
        <v>0.765625</v>
      </c>
      <c r="FS22" s="177">
        <f>COUNTIFS($W22:$EY22,$FL22,Points_new!$W$52:$EY$52,FS$1)/((COUNTIF(Points_new!$W$52:$EY$52,FS$1)-COUNTIFS($W22:$EY22,$FG22,Points_new!$W$52:$EY$52,FS$1)))</f>
        <v>0.234375</v>
      </c>
      <c r="FT22" s="177">
        <f>COUNTIFS($W22:$EY22,$FL22,Points_new!$W$51:$EY$51,FT$1)/((COUNTIF(Points_new!$W$51:$EY$51,FT$1)-COUNTIFS($W22:$EY22,$FG22,Points_new!$W$51:$EY$51,FT$1)))</f>
        <v>0.14035087719298245</v>
      </c>
      <c r="FU22" s="177">
        <f>COUNTIFS($W22:$EY22,$FL22,Points_new!$W$51:$EY$51,FU$1)/((COUNTIF(Points_new!$W$51:$EY$51,FU$1)-COUNTIFS($W22:$EY22,$FG22,Points_new!$W$51:$EY$51,FU$1)))</f>
        <v>1</v>
      </c>
      <c r="FV22" s="177" t="e">
        <f>COUNTIFS($W22:$EY22,$FL22,Points_new!$W$51:$EY$51,FV$1)/((COUNTIF(Points_new!$W$51:$EY$51,FV$1)-COUNTIFS($W22:$EY22,$FG22,Points_new!$W$51:$EY$51,FV$1)))</f>
        <v>#DIV/0!</v>
      </c>
      <c r="FW22" s="177" t="e">
        <f>COUNTIFS($W22:$EY22,$FL22,Points_new!$W$51:$EY$51,FW$1)/((COUNTIF(Points_new!$W$51:$EY$51,FW$1)-COUNTIFS($W22:$EY22,$FG22,Points_new!$W$51:$EY$51,FW$1)))</f>
        <v>#DIV/0!</v>
      </c>
      <c r="FX22" s="177">
        <f>COUNTIFS($W22:$EY22,$FL22,Points_new!$W$57:$EY$57,FX$1)/((COUNTIF(Points_new!$W$57:$EY$57,FX$1)-COUNTIFS($W22:$EY22,$FG22,Points_new!$W$57:$EY$57,FX$1)))</f>
        <v>1</v>
      </c>
      <c r="FY22" s="177">
        <f>COUNTIFS($W22:$EY22,$FL22,Points_new!$W$57:$EY$57,FY$1)/((COUNTIF(Points_new!$W$57:$EY$57,FY$1)-COUNTIFS($W22:$EY22,$FG22,Points_new!$W$57:$EY$57,FY$1)))</f>
        <v>1</v>
      </c>
      <c r="FZ22" s="177">
        <f>COUNTIFS($W22:$EY22,$FL22,Points_new!$W$57:$EY$57,FZ$1)/((COUNTIF(Points_new!$W$57:$EY$57,FZ$1)-COUNTIFS($W22:$EY22,$FG22,Points_new!$W$57:$EY$57,FZ$1)))</f>
        <v>1</v>
      </c>
      <c r="GA22" s="177">
        <f>COUNTIFS($W22:$EY22,$FL22,Points_new!$W$57:$EY$57,GA$1)/((COUNTIF(Points_new!$W$57:$EY$57,GA$1)-COUNTIFS($W22:$EY22,$FG22,Points_new!$W$57:$EY$57,GA$1)))</f>
        <v>0.5</v>
      </c>
      <c r="GB22" s="177" t="e">
        <f>COUNTIFS($W22:$EY22,$FL22,Points_new!$W$57:$EY$57,GB$1)/((COUNTIF(Points_new!$W$57:$EY$57,GB$1)-COUNTIFS($W22:$EY22,$FG22,Points_new!$W$57:$EY$57,GB$1)))</f>
        <v>#DIV/0!</v>
      </c>
      <c r="GC22" s="177" t="e">
        <f>COUNTIFS($W22:$EY22,$FL22,Points_new!$W$57:$EY$57,GC$1)/((COUNTIF(Points_new!$W$57:$EY$57,GC$1)-COUNTIFS($W22:$EY22,$FG22,Points_new!$W$57:$EY$57,GC$1)))</f>
        <v>#DIV/0!</v>
      </c>
      <c r="GD22" s="177">
        <f>COUNTIFS($W22:$EY22,$FL22,Points_new!$W$55:$EY$55,GD$1)/((COUNTIF(Points_new!$W$55:$EY$55,GD$1)-COUNTIFS($W22:$EY22,$FG22,Points_new!$W$55:$EY$55,GD$1)))</f>
        <v>0.234375</v>
      </c>
      <c r="GE22" s="177" t="e">
        <f>COUNTIFS($W22:$EY22,$FL22,Points_new!$W$55:$EY$55,GE$1)/((COUNTIF(Points_new!$W$55:$EY$55,GE$1)-COUNTIFS($W22:$EY22,$FG22,Points_new!$W$55:$EY$55,GE$1)))</f>
        <v>#DIV/0!</v>
      </c>
      <c r="GF22" s="177" t="e">
        <f>COUNTIFS($W22:$EY22,$FL22,Points_new!$W$55:$EY$55,GF$1)/((COUNTIF(Points_new!$W$55:$EY$55,GF$1)-COUNTIFS($W22:$EY22,$FG22,Points_new!$W$55:$EY$55,GF$1)))</f>
        <v>#DIV/0!</v>
      </c>
    </row>
    <row r="23" spans="1:188" ht="15" customHeight="1" x14ac:dyDescent="0.3">
      <c r="A23" s="12" t="str">
        <f>Monitoring_new!A23</f>
        <v>Q22</v>
      </c>
      <c r="B23" s="161" t="str">
        <f>Monitoring_new!B23</f>
        <v>Întreprinderea a comunicat public contractele de achiziții publice încheiate în 2019 (obiectul și valoarea achiziţiei, agentul economic, data încheierii şi durata, informaţii despre revizuirea/extinderea contractelor) ?</v>
      </c>
      <c r="C23" s="161" t="str">
        <f>Monitoring_new!C23</f>
        <v>Is there any information on the concluded contracts (the object and value of procurement, the economic operator, the date of contract conclusion and its duration, information on contract revision/extension) made public?</v>
      </c>
      <c r="D23" s="20" t="str">
        <f>Monitoring_new!D23</f>
        <v>Public procurement and Property</v>
      </c>
      <c r="E23" s="3" t="str">
        <f>Monitoring_new!E23</f>
        <v>app6</v>
      </c>
      <c r="F23" s="3" t="str">
        <f>Monitoring_new!F23</f>
        <v>app6k</v>
      </c>
      <c r="G23" s="7">
        <f>Monitoring_new!G23</f>
        <v>4</v>
      </c>
      <c r="H23" s="3" t="str">
        <f>Monitoring_new!H23</f>
        <v>da</v>
      </c>
      <c r="I23" s="3" t="str">
        <f>Monitoring_new!I23</f>
        <v>yes</v>
      </c>
      <c r="J23" s="3" t="str">
        <f>Monitoring_new!J23</f>
        <v>nu</v>
      </c>
      <c r="K23" s="3" t="str">
        <f>Monitoring_new!K23</f>
        <v>no</v>
      </c>
      <c r="L23" s="3" t="str">
        <f>Monitoring_new!L23</f>
        <v>partial / alte modalitati</v>
      </c>
      <c r="M23" s="3" t="str">
        <f>Monitoring_new!M23</f>
        <v>partially / other ways</v>
      </c>
      <c r="N23" s="3" t="str">
        <f>Monitoring_new!N23</f>
        <v>N/A</v>
      </c>
      <c r="O23" s="3" t="str">
        <f>Monitoring_new!O23</f>
        <v>N/A</v>
      </c>
      <c r="P23" s="3" t="str">
        <f>Monitoring_new!P23</f>
        <v>partial</v>
      </c>
      <c r="Q23" s="3" t="str">
        <f>Monitoring_new!Q23</f>
        <v>partially</v>
      </c>
      <c r="R23" s="7">
        <f>Monitoring_new!R23</f>
        <v>4</v>
      </c>
      <c r="S23" s="3">
        <f>Monitoring_new!S23</f>
        <v>0</v>
      </c>
      <c r="T23" s="7">
        <f>Monitoring_new!T23</f>
        <v>2</v>
      </c>
      <c r="U23" s="3" t="str">
        <f>Monitoring_new!U23</f>
        <v>N/A</v>
      </c>
      <c r="V23" s="3">
        <f>Monitoring_new!V23</f>
        <v>2</v>
      </c>
      <c r="W23" s="70" t="str">
        <f>IF(Monitoring_new!W23="","",Monitoring_new!W23)</f>
        <v>nu</v>
      </c>
      <c r="X23" s="40" t="str">
        <f>IF(Monitoring_new!X23="","",Monitoring_new!X23)</f>
        <v>Pagina web nefuncțională ( 13 aprilie 2020)</v>
      </c>
      <c r="Y23" s="70" t="str">
        <f>IF(Monitoring_new!Y23="","",Monitoring_new!Y23)</f>
        <v>nu</v>
      </c>
      <c r="Z23" s="54" t="str">
        <f>IF(Monitoring_new!Z23="","",Monitoring_new!Z23)</f>
        <v>Nu sînt informații pe web (ultima dată verificat la 13.04.2020)</v>
      </c>
      <c r="AA23" s="70" t="str">
        <f>IF(Monitoring_new!AA23="","",Monitoring_new!AA23)</f>
        <v>partial</v>
      </c>
      <c r="AB23" s="66" t="str">
        <f>IF(Monitoring_new!AB23="","",Monitoring_new!AB23)</f>
        <v>https://www.termoelectrica.md/ro_RO/contracte-atribuite/</v>
      </c>
      <c r="AC23" s="70" t="str">
        <f>IF(Monitoring_new!AC23="","",Monitoring_new!AC23)</f>
        <v>nu</v>
      </c>
      <c r="AD23" s="79" t="str">
        <f>IF(Monitoring_new!AD23="","",Monitoring_new!AD23)</f>
        <v>Nu sînt informații pe web (ultima dată verificat la 13.04.2020)</v>
      </c>
      <c r="AE23" s="70" t="str">
        <f>IF(Monitoring_new!AE23="","",Monitoring_new!AE23)</f>
        <v>nu</v>
      </c>
      <c r="AF23" s="79" t="str">
        <f>IF(Monitoring_new!AF23="","",Monitoring_new!AF23)</f>
        <v>Nu sînt informații pe web (ultima dată verificat la 13.04.2020)</v>
      </c>
      <c r="AG23" s="70" t="str">
        <f>IF(Monitoring_new!AG23="","",Monitoring_new!AG23)</f>
        <v>nu</v>
      </c>
      <c r="AH23" s="79" t="str">
        <f>IF(Monitoring_new!AH23="","",Monitoring_new!AH23)</f>
        <v>Nu sînt informații pe web (ultima dată verificat la 13.04.2020)</v>
      </c>
      <c r="AI23" s="70" t="str">
        <f>IF(Monitoring_new!AI23="","",Monitoring_new!AI23)</f>
        <v>nu</v>
      </c>
      <c r="AJ23" s="79" t="str">
        <f>IF(Monitoring_new!AJ23="","",Monitoring_new!AJ23)</f>
        <v>Nu sînt informații (ultima dată verificat la 13.04.2020)</v>
      </c>
      <c r="AK23" s="70" t="str">
        <f>IF(Monitoring_new!AK23="","",Monitoring_new!AK23)</f>
        <v>partial</v>
      </c>
      <c r="AL23" s="94" t="str">
        <f>IF(Monitoring_new!AL23="","",Monitoring_new!AL23)</f>
        <v>https://achizitii.md/ro/public/organization/intreprinderea-de-stat-centrul-republican-pentru-ameliorarea-si-reproductia-animalelor</v>
      </c>
      <c r="AM23" s="70" t="str">
        <f>IF(Monitoring_new!AM23="","",Monitoring_new!AM23)</f>
        <v>nu</v>
      </c>
      <c r="AN23" s="79" t="str">
        <f>IF(Monitoring_new!AN23="","",Monitoring_new!AN23)</f>
        <v>Nu sînt informații (ultima dată verificat la 13.04.2020)</v>
      </c>
      <c r="AO23" s="70" t="str">
        <f>IF(Monitoring_new!AO23="","",Monitoring_new!AO23)</f>
        <v>partial</v>
      </c>
      <c r="AP23" s="79" t="str">
        <f>IF(Monitoring_new!AP23="","",Monitoring_new!AP23)</f>
        <v>https://www.asd.md/page/monitorizare-contracte
https://achizitii.md/ro/public/organization/i-s-administratia-de-stat-a-drumurilor</v>
      </c>
      <c r="AQ23" s="70" t="str">
        <f>IF(Monitoring_new!AQ23="","",Monitoring_new!AQ23)</f>
        <v>nu</v>
      </c>
      <c r="AR23" s="79" t="str">
        <f>IF(Monitoring_new!AR23="","",Monitoring_new!AR23)</f>
        <v>Nu sînt informații (ultima dată verificat la 13.04.2020)</v>
      </c>
      <c r="AS23" s="70" t="str">
        <f>IF(Monitoring_new!AS23="","",Monitoring_new!AS23)</f>
        <v>nu</v>
      </c>
      <c r="AT23" s="79" t="str">
        <f>IF(Monitoring_new!AT23="","",Monitoring_new!AT23)</f>
        <v>Nu sînt informații (ultima dată verificat la 13.04.2020)</v>
      </c>
      <c r="AU23" s="70" t="str">
        <f>IF(Monitoring_new!AU23="","",Monitoring_new!AU23)</f>
        <v>partial</v>
      </c>
      <c r="AV23" s="79" t="str">
        <f>IF(Monitoring_new!AV23="","",Monitoring_new!AV23)</f>
        <v>Sînt publicate informații despre cîștigătorii contractelor de achiziții
http://www.moldelectrica.md/ro/finances/tenders</v>
      </c>
      <c r="AW23" s="70" t="str">
        <f>IF(Monitoring_new!AW23="","",Monitoring_new!AW23)</f>
        <v>nu</v>
      </c>
      <c r="AX23" s="94" t="str">
        <f>IF(Monitoring_new!AX23="","",Monitoring_new!AX23)</f>
        <v>Nu sînt informații (ultima dată verificat la 13.04.2020)</v>
      </c>
      <c r="AY23" s="70" t="str">
        <f>IF(Monitoring_new!AY23="","",Monitoring_new!AY23)</f>
        <v>nu</v>
      </c>
      <c r="AZ23" s="79" t="str">
        <f>IF(Monitoring_new!AZ23="","",Monitoring_new!AZ23)</f>
        <v>Nu sînt informații (ultima dată verificat la 13.04.2020)</v>
      </c>
      <c r="BA23" s="70" t="str">
        <f>IF(Monitoring_new!BA23="","",Monitoring_new!BA23)</f>
        <v>nu</v>
      </c>
      <c r="BB23" s="79" t="str">
        <f>IF(Monitoring_new!BB23="","",Monitoring_new!BB23)</f>
        <v>Nu sînt informații (ultima dată verificat la 13.04.2020)</v>
      </c>
      <c r="BC23" s="70" t="str">
        <f>IF(Monitoring_new!BC23="","",Monitoring_new!BC23)</f>
        <v>nu</v>
      </c>
      <c r="BD23" s="79" t="str">
        <f>IF(Monitoring_new!BD23="","",Monitoring_new!BD23)</f>
        <v>Nu sînt informații (ultima dată verificat la 13.04.2020)</v>
      </c>
      <c r="BE23" s="70" t="str">
        <f>IF(Monitoring_new!BE23="","",Monitoring_new!BE23)</f>
        <v>nu</v>
      </c>
      <c r="BF23" s="79" t="str">
        <f>IF(Monitoring_new!BF23="","",Monitoring_new!BF23)</f>
        <v>Nu sînt informații (ultima dată verificat la 13.04.2020)</v>
      </c>
      <c r="BG23" s="70" t="str">
        <f>IF(Monitoring_new!BG23="","",Monitoring_new!BG23)</f>
        <v>nu</v>
      </c>
      <c r="BH23" s="79" t="str">
        <f>IF(Monitoring_new!BH23="","",Monitoring_new!BH23)</f>
        <v>Nu sînt informații (ultima dată verificat la 13.04.2020)</v>
      </c>
      <c r="BI23" s="70" t="str">
        <f>IF(Monitoring_new!BI23="","",Monitoring_new!BI23)</f>
        <v>nu</v>
      </c>
      <c r="BJ23" s="79" t="str">
        <f>IF(Monitoring_new!BJ23="","",Monitoring_new!BJ23)</f>
        <v>Nu sînt informații (ultima dată verificat la 13.04.2020)</v>
      </c>
      <c r="BK23" s="70" t="str">
        <f>IF(Monitoring_new!BK23="","",Monitoring_new!BK23)</f>
        <v>nu</v>
      </c>
      <c r="BL23" s="79" t="str">
        <f>IF(Monitoring_new!BL23="","",Monitoring_new!BL23)</f>
        <v>Nu sînt informații (ultima dată verificat la 13.04.2020)</v>
      </c>
      <c r="BM23" s="70" t="str">
        <f>IF(Monitoring_new!BM23="","",Monitoring_new!BM23)</f>
        <v>partial</v>
      </c>
      <c r="BN23" s="79" t="str">
        <f>IF(Monitoring_new!BN23="","",Monitoring_new!BN23)</f>
        <v>https://achizitii.md/ro/public/organization/posta-moldovei</v>
      </c>
      <c r="BO23" s="70" t="str">
        <f>IF(Monitoring_new!BO23="","",Monitoring_new!BO23)</f>
        <v>nu</v>
      </c>
      <c r="BP23" s="79" t="str">
        <f>IF(Monitoring_new!BP23="","",Monitoring_new!BP23)</f>
        <v>Nu sînt informații (ultima dată verificat la 13.04.2020)</v>
      </c>
      <c r="BQ23" s="70" t="str">
        <f>IF(Monitoring_new!BQ23="","",Monitoring_new!BQ23)</f>
        <v>n/a</v>
      </c>
      <c r="BR23" s="79" t="str">
        <f>IF(Monitoring_new!BR23="","",Monitoring_new!BR23)</f>
        <v>Conform răspunsului din chestionar</v>
      </c>
      <c r="BS23" s="70" t="str">
        <f>IF(Monitoring_new!BS23="","",Monitoring_new!BS23)</f>
        <v>nu</v>
      </c>
      <c r="BT23" s="79" t="str">
        <f>IF(Monitoring_new!BT23="","",Monitoring_new!BT23)</f>
        <v>Nu sînt informații (ultima dată verificat la 13.04.2020)</v>
      </c>
      <c r="BU23" s="70" t="str">
        <f>IF(Monitoring_new!BU23="","",Monitoring_new!BU23)</f>
        <v>nu</v>
      </c>
      <c r="BV23" s="79" t="str">
        <f>IF(Monitoring_new!BV23="","",Monitoring_new!BV23)</f>
        <v>Nu sînt informații (ultima dată verificat la 13.04.2020)</v>
      </c>
      <c r="BW23" s="70" t="str">
        <f>IF(Monitoring_new!BW23="","",Monitoring_new!BW23)</f>
        <v>nu</v>
      </c>
      <c r="BX23" s="79" t="str">
        <f>IF(Monitoring_new!BX23="","",Monitoring_new!BX23)</f>
        <v>Nu sînt informații (ultima dată verificat la 13.04.2020)</v>
      </c>
      <c r="BY23" s="70" t="str">
        <f>IF(Monitoring_new!BY23="","",Monitoring_new!BY23)</f>
        <v>nu</v>
      </c>
      <c r="BZ23" s="94" t="str">
        <f>IF(Monitoring_new!BZ23="","",Monitoring_new!BZ23)</f>
        <v>Nu sînt informații (ultima dată verificat la 13.04.2020)</v>
      </c>
      <c r="CA23" s="70" t="str">
        <f>IF(Monitoring_new!CA23="","",Monitoring_new!CA23)</f>
        <v>nu</v>
      </c>
      <c r="CB23" s="79" t="str">
        <f>IF(Monitoring_new!CB23="","",Monitoring_new!CB23)</f>
        <v>Nu sînt informații (ultima dată verificat la 13.04.2020)</v>
      </c>
      <c r="CC23" s="70" t="str">
        <f>IF(Monitoring_new!CC23="","",Monitoring_new!CC23)</f>
        <v>nu</v>
      </c>
      <c r="CD23" s="103" t="str">
        <f>IF(Monitoring_new!CD23="","",Monitoring_new!CD23)</f>
        <v>Nu sînt informații (ultima dată verificat la 13.04.2020)</v>
      </c>
      <c r="CE23" s="70" t="str">
        <f>IF(Monitoring_new!CE23="","",Monitoring_new!CE23)</f>
        <v>nu</v>
      </c>
      <c r="CF23" s="119" t="str">
        <f>IF(Monitoring_new!CF23="","",Monitoring_new!CF23)</f>
        <v>Nu sînt informații (ultima dată verificat la 13.04.2020)</v>
      </c>
      <c r="CG23" s="70" t="str">
        <f>IF(Monitoring_new!CG23="","",Monitoring_new!CG23)</f>
        <v>nu</v>
      </c>
      <c r="CH23" s="79" t="str">
        <f>IF(Monitoring_new!CH23="","",Monitoring_new!CH23)</f>
        <v>Nu sînt informații (ultima dată verificat la 13.04.2020)</v>
      </c>
      <c r="CI23" s="70" t="str">
        <f>IF(Monitoring_new!CI23="","",Monitoring_new!CI23)</f>
        <v>nu</v>
      </c>
      <c r="CJ23" s="79" t="str">
        <f>IF(Monitoring_new!CJ23="","",Monitoring_new!CJ23)</f>
        <v>Nu sînt informații (ultima dată verificat la 13.04.2020)</v>
      </c>
      <c r="CK23" s="70" t="str">
        <f>IF(Monitoring_new!CK23="","",Monitoring_new!CK23)</f>
        <v>partial</v>
      </c>
      <c r="CL23" s="79" t="str">
        <f>IF(Monitoring_new!CL23="","",Monitoring_new!CL23)</f>
        <v>https://achizitii.md/ro/public/organization/i-s-palatul-republicii</v>
      </c>
      <c r="CM23" s="70" t="str">
        <f>IF(Monitoring_new!CM23="","",Monitoring_new!CM23)</f>
        <v>nu</v>
      </c>
      <c r="CN23" s="79" t="str">
        <f>IF(Monitoring_new!CN23="","",Monitoring_new!CN23)</f>
        <v>Nu sînt informații (ultima dată verificat la 13.04.2020)</v>
      </c>
      <c r="CO23" s="70" t="str">
        <f>IF(Monitoring_new!CO23="","",Monitoring_new!CO23)</f>
        <v>nu</v>
      </c>
      <c r="CP23" s="79" t="str">
        <f>IF(Monitoring_new!CP23="","",Monitoring_new!CP23)</f>
        <v>Nu sînt informații (ultima dată verificat la 13.04.2020)</v>
      </c>
      <c r="CQ23" s="70" t="str">
        <f>IF(Monitoring_new!CQ23="","",Monitoring_new!CQ23)</f>
        <v>nu</v>
      </c>
      <c r="CR23" s="79" t="str">
        <f>IF(Monitoring_new!CR23="","",Monitoring_new!CR23)</f>
        <v>Nu sînt informații (ultima dată verificat la 13.04.2020)</v>
      </c>
      <c r="CS23" s="70" t="str">
        <f>IF(Monitoring_new!CS23="","",Monitoring_new!CS23)</f>
        <v>nu</v>
      </c>
      <c r="CT23" s="79" t="str">
        <f>IF(Monitoring_new!CT23="","",Monitoring_new!CT23)</f>
        <v>Nu sînt informații (ultima dată verificat la 13.04.2020)</v>
      </c>
      <c r="CU23" s="70" t="str">
        <f>IF(Monitoring_new!CU23="","",Monitoring_new!CU23)</f>
        <v>nu</v>
      </c>
      <c r="CV23" s="79" t="str">
        <f>IF(Monitoring_new!CV23="","",Monitoring_new!CV23)</f>
        <v>Nu sînt informații (ultima dată verificat la 13.04.2020)</v>
      </c>
      <c r="CW23" s="70" t="str">
        <f>IF(Monitoring_new!CW23="","",Monitoring_new!CW23)</f>
        <v>n/a</v>
      </c>
      <c r="CX23" s="79" t="str">
        <f>IF(Monitoring_new!CX23="","",Monitoring_new!CX23)</f>
        <v>Conform răspunsului din chestionar</v>
      </c>
      <c r="CY23" s="70" t="str">
        <f>IF(Monitoring_new!CY23="","",Monitoring_new!CY23)</f>
        <v>n/a</v>
      </c>
      <c r="CZ23" s="79" t="str">
        <f>IF(Monitoring_new!CZ23="","",Monitoring_new!CZ23)</f>
        <v>Conform răspunsului din chestionar</v>
      </c>
      <c r="DA23" s="70" t="str">
        <f>IF(Monitoring_new!DA23="","",Monitoring_new!DA23)</f>
        <v>nu</v>
      </c>
      <c r="DB23" s="79" t="str">
        <f>IF(Monitoring_new!DB23="","",Monitoring_new!DB23)</f>
        <v>Nu sînt informații (ultima dată verificat la 13.04.2020)</v>
      </c>
      <c r="DC23" s="70" t="str">
        <f>IF(Monitoring_new!DC23="","",Monitoring_new!DC23)</f>
        <v>nu</v>
      </c>
      <c r="DD23" s="79" t="str">
        <f>IF(Monitoring_new!DD23="","",Monitoring_new!DD23)</f>
        <v>Nu sînt informații (ultima dată verificat la 13.04.2020)</v>
      </c>
      <c r="DE23" s="70" t="str">
        <f>IF(Monitoring_new!DE23="","",Monitoring_new!DE23)</f>
        <v>nu</v>
      </c>
      <c r="DF23" s="79" t="str">
        <f>IF(Monitoring_new!DF23="","",Monitoring_new!DF23)</f>
        <v>Nu sînt informații (ultima dată verificat la 13.04.2020)</v>
      </c>
      <c r="DG23" s="70" t="str">
        <f>IF(Monitoring_new!DG23="","",Monitoring_new!DG23)</f>
        <v>nu</v>
      </c>
      <c r="DH23" s="79" t="str">
        <f>IF(Monitoring_new!DH23="","",Monitoring_new!DH23)</f>
        <v>Nu sînt informații (ultima dată verificat la 13.04.2020)</v>
      </c>
      <c r="DI23" s="70" t="str">
        <f>IF(Monitoring_new!DI23="","",Monitoring_new!DI23)</f>
        <v>nu</v>
      </c>
      <c r="DJ23" s="79" t="str">
        <f>IF(Monitoring_new!DJ23="","",Monitoring_new!DJ23)</f>
        <v>Nu sînt informații (ultima dată verificat la 13.04.2020)</v>
      </c>
      <c r="DK23" s="70" t="str">
        <f>IF(Monitoring_new!DK23="","",Monitoring_new!DK23)</f>
        <v>nu</v>
      </c>
      <c r="DL23" s="79" t="str">
        <f>IF(Monitoring_new!DL23="","",Monitoring_new!DL23)</f>
        <v>Nu sînt informații (ultima dată verificat la 13.04.2020)</v>
      </c>
      <c r="DM23" s="70" t="str">
        <f>IF(Monitoring_new!DM23="","",Monitoring_new!DM23)</f>
        <v>nu</v>
      </c>
      <c r="DN23" s="79" t="str">
        <f>IF(Monitoring_new!DN23="","",Monitoring_new!DN23)</f>
        <v>Nu sînt informații (ultima dată verificat la 13.04.2020)</v>
      </c>
      <c r="DO23" s="70" t="str">
        <f>IF(Monitoring_new!DO23="","",Monitoring_new!DO23)</f>
        <v>nu</v>
      </c>
      <c r="DP23" s="79" t="str">
        <f>IF(Monitoring_new!DP23="","",Monitoring_new!DP23)</f>
        <v>Nu sînt informații (ultima dată verificat la 13.04.2020)</v>
      </c>
      <c r="DQ23" s="70" t="str">
        <f>IF(Monitoring_new!DQ23="","",Monitoring_new!DQ23)</f>
        <v>nu</v>
      </c>
      <c r="DR23" s="79" t="str">
        <f>IF(Monitoring_new!DR23="","",Monitoring_new!DR23)</f>
        <v>Nu sînt informații (ultima dată verificat la 13.04.2020)</v>
      </c>
      <c r="DS23" s="70" t="str">
        <f>IF(Monitoring_new!DS23="","",Monitoring_new!DS23)</f>
        <v>nu</v>
      </c>
      <c r="DT23" s="79" t="str">
        <f>IF(Monitoring_new!DT23="","",Monitoring_new!DT23)</f>
        <v>Nu sînt informații (ultima dată verificat la 13.04.2020)</v>
      </c>
      <c r="DU23" s="70" t="str">
        <f>IF(Monitoring_new!DU23="","",Monitoring_new!DU23)</f>
        <v>nu</v>
      </c>
      <c r="DV23" s="79" t="str">
        <f>IF(Monitoring_new!DV23="","",Monitoring_new!DV23)</f>
        <v>Nu sînt informații (ultima dată verificat la 13.04.2020)</v>
      </c>
      <c r="DW23" s="70" t="str">
        <f>IF(Monitoring_new!DW23="","",Monitoring_new!DW23)</f>
        <v>nu</v>
      </c>
      <c r="DX23" s="79" t="str">
        <f>IF(Monitoring_new!DX23="","",Monitoring_new!DX23)</f>
        <v>Nu sînt informații (ultima dată verificat la 13.04.2020)</v>
      </c>
      <c r="DY23" s="70" t="str">
        <f>IF(Monitoring_new!DY23="","",Monitoring_new!DY23)</f>
        <v>nu</v>
      </c>
      <c r="DZ23" s="79" t="str">
        <f>IF(Monitoring_new!DZ23="","",Monitoring_new!DZ23)</f>
        <v>Nu sînt informații (ultima dată verificat la 13.04.2020)</v>
      </c>
      <c r="EA23" s="70" t="str">
        <f>IF(Monitoring_new!EA23="","",Monitoring_new!EA23)</f>
        <v>nu</v>
      </c>
      <c r="EB23" s="79" t="str">
        <f>IF(Monitoring_new!EB23="","",Monitoring_new!EB23)</f>
        <v>Nu sînt informații (ultima dată verificat la 13.04.2020)</v>
      </c>
      <c r="EC23" s="70" t="str">
        <f>IF(Monitoring_new!EC23="","",Monitoring_new!EC23)</f>
        <v>nu</v>
      </c>
      <c r="ED23" s="79" t="str">
        <f>IF(Monitoring_new!ED23="","",Monitoring_new!ED23)</f>
        <v>Nu sînt informații (ultima dată verificat la 13.04.2020)</v>
      </c>
      <c r="EE23" s="70" t="str">
        <f>IF(Monitoring_new!EE23="","",Monitoring_new!EE23)</f>
        <v>partial</v>
      </c>
      <c r="EF23" s="79" t="str">
        <f>IF(Monitoring_new!EF23="","",Monitoring_new!EF23)</f>
        <v>https://achizitii.md/ro/public/organization/apa-canal-cahul-s-a</v>
      </c>
      <c r="EG23" s="70" t="str">
        <f>IF(Monitoring_new!EG23="","",Monitoring_new!EG23)</f>
        <v>partial</v>
      </c>
      <c r="EH23" s="79" t="str">
        <f>IF(Monitoring_new!EH23="","",Monitoring_new!EH23)</f>
        <v>https://achizitii.md/ro/public/organization/apa-canal-chisinau?page=2</v>
      </c>
      <c r="EI23" s="70" t="str">
        <f>IF(Monitoring_new!EI23="","",Monitoring_new!EI23)</f>
        <v>partial</v>
      </c>
      <c r="EJ23" s="79" t="str">
        <f>IF(Monitoring_new!EJ23="","",Monitoring_new!EJ23)</f>
        <v>Pe web sînt rapoartele anuale privind achizitiile publice cu date privind operatorul economic, numărul și data contractului, suma contractului, termenul de realizare, nivelul de executare. La fel, pe web sînt dările de seamă anuale privind realizarea achizițiilor publice de valoare mică, care conține informații despre suma contractului, numărul și data contractului.
http://exdrupo.md/rapoarte/</v>
      </c>
      <c r="EK23" s="70" t="str">
        <f>IF(Monitoring_new!EK23="","",Monitoring_new!EK23)</f>
        <v>partial</v>
      </c>
      <c r="EL23" s="79" t="str">
        <f>IF(Monitoring_new!EL23="","",Monitoring_new!EL23)</f>
        <v>https://achizitii.md/ro/public/organization/im-directia-constructie-capitale</v>
      </c>
      <c r="EM23" s="70" t="str">
        <f>IF(Monitoring_new!EM23="","",Monitoring_new!EM23)</f>
        <v>partial</v>
      </c>
      <c r="EN23" s="79" t="str">
        <f>IF(Monitoring_new!EN23="","",Monitoring_new!EN23)</f>
        <v>https://achizitii.md/ro/public/organization/im-rei-lumteh</v>
      </c>
      <c r="EO23" s="70" t="str">
        <f>IF(Monitoring_new!EO23="","",Monitoring_new!EO23)</f>
        <v>partial</v>
      </c>
      <c r="EP23" s="79" t="str">
        <f>IF(Monitoring_new!EP23="","",Monitoring_new!EP23)</f>
        <v>https://achizitii.md/ro/public/organization/i-m-piata-centrala</v>
      </c>
      <c r="EQ23" s="70" t="str">
        <f>IF(Monitoring_new!EQ23="","",Monitoring_new!EQ23)</f>
        <v>partial</v>
      </c>
      <c r="ER23" s="79" t="str">
        <f>IF(Monitoring_new!ER23="","",Monitoring_new!ER23)</f>
        <v>https://achizitii.md/ro/public/organization/i-m-regia-autosalubritate</v>
      </c>
      <c r="ES23" s="70" t="str">
        <f>IF(Monitoring_new!ES23="","",Monitoring_new!ES23)</f>
        <v>partial</v>
      </c>
      <c r="ET23" s="79" t="str">
        <f>IF(Monitoring_new!ET23="","",Monitoring_new!ET23)</f>
        <v>https://achizitii.md/ro/public/organization/asociatia-de-gospodarire-a-spatiilor-verzi</v>
      </c>
      <c r="EU23" s="70" t="str">
        <f>IF(Monitoring_new!EU23="","",Monitoring_new!EU23)</f>
        <v>partial</v>
      </c>
      <c r="EV23" s="79" t="str">
        <f>IF(Monitoring_new!EV23="","",Monitoring_new!EV23)</f>
        <v>https://achizitii.md/ro/public/organization/ims-liftservice</v>
      </c>
      <c r="EW23" s="70" t="str">
        <f>IF(Monitoring_new!EW23="","",Monitoring_new!EW23)</f>
        <v>partial</v>
      </c>
      <c r="EX23" s="79" t="str">
        <f>IF(Monitoring_new!EX23="","",Monitoring_new!EX23)</f>
        <v>https://achizitii.md/ro/public/organization/i-m-parcul-urban-de-autobuze</v>
      </c>
      <c r="EY23" s="70" t="str">
        <f>IF(Monitoring_new!EY23="","",Monitoring_new!EY23)</f>
        <v>partial</v>
      </c>
      <c r="EZ23" s="79" t="str">
        <f>IF(Monitoring_new!EZ23="","",Monitoring_new!EZ23)</f>
        <v>https://achizitii.md/ro/public/organization/regia-transport-electric-i-m</v>
      </c>
      <c r="FA23" s="173" t="str">
        <f t="shared" si="0"/>
        <v>da</v>
      </c>
      <c r="FB23" s="173">
        <f t="shared" si="1"/>
        <v>0</v>
      </c>
      <c r="FC23" s="173" t="str">
        <f t="shared" si="2"/>
        <v>nu</v>
      </c>
      <c r="FD23" s="173">
        <f t="shared" si="3"/>
        <v>47</v>
      </c>
      <c r="FE23" s="173" t="str">
        <f t="shared" si="4"/>
        <v>partial / alte modalitati</v>
      </c>
      <c r="FF23" s="173">
        <f t="shared" si="5"/>
        <v>0</v>
      </c>
      <c r="FG23" s="173" t="str">
        <f t="shared" si="6"/>
        <v>N/A</v>
      </c>
      <c r="FH23" s="173">
        <f t="shared" si="7"/>
        <v>3</v>
      </c>
      <c r="FI23" s="173" t="str">
        <f t="shared" si="10"/>
        <v>partial</v>
      </c>
      <c r="FJ23" s="173">
        <f t="shared" si="11"/>
        <v>17</v>
      </c>
      <c r="FK23" s="173">
        <f t="shared" si="12"/>
        <v>67</v>
      </c>
      <c r="FL23" s="173" t="str">
        <f t="shared" si="8"/>
        <v>da</v>
      </c>
      <c r="FM23" s="173" t="str">
        <f t="shared" si="9"/>
        <v>nu</v>
      </c>
      <c r="FN23" s="173">
        <f t="shared" si="13"/>
        <v>0</v>
      </c>
      <c r="FO23" s="173">
        <f t="shared" si="14"/>
        <v>47</v>
      </c>
      <c r="FP23" s="173">
        <f t="shared" si="15"/>
        <v>64</v>
      </c>
      <c r="FQ23" s="177">
        <f t="shared" si="16"/>
        <v>0</v>
      </c>
      <c r="FR23" s="177">
        <f t="shared" si="17"/>
        <v>0.734375</v>
      </c>
      <c r="FS23" s="177">
        <f>COUNTIFS($W23:$EY23,$FL23,Points_new!$W$52:$EY$52,FS$1)/((COUNTIF(Points_new!$W$52:$EY$52,FS$1)-COUNTIFS($W23:$EY23,$FG23,Points_new!$W$52:$EY$52,FS$1)))</f>
        <v>0</v>
      </c>
      <c r="FT23" s="177">
        <f>COUNTIFS($W23:$EY23,$FL23,Points_new!$W$51:$EY$51,FT$1)/((COUNTIF(Points_new!$W$51:$EY$51,FT$1)-COUNTIFS($W23:$EY23,$FG23,Points_new!$W$51:$EY$51,FT$1)))</f>
        <v>0</v>
      </c>
      <c r="FU23" s="177">
        <f>COUNTIFS($W23:$EY23,$FL23,Points_new!$W$51:$EY$51,FU$1)/((COUNTIF(Points_new!$W$51:$EY$51,FU$1)-COUNTIFS($W23:$EY23,$FG23,Points_new!$W$51:$EY$51,FU$1)))</f>
        <v>0</v>
      </c>
      <c r="FV23" s="177" t="e">
        <f>COUNTIFS($W23:$EY23,$FL23,Points_new!$W$51:$EY$51,FV$1)/((COUNTIF(Points_new!$W$51:$EY$51,FV$1)-COUNTIFS($W23:$EY23,$FG23,Points_new!$W$51:$EY$51,FV$1)))</f>
        <v>#DIV/0!</v>
      </c>
      <c r="FW23" s="177" t="e">
        <f>COUNTIFS($W23:$EY23,$FL23,Points_new!$W$51:$EY$51,FW$1)/((COUNTIF(Points_new!$W$51:$EY$51,FW$1)-COUNTIFS($W23:$EY23,$FG23,Points_new!$W$51:$EY$51,FW$1)))</f>
        <v>#DIV/0!</v>
      </c>
      <c r="FX23" s="177">
        <f>COUNTIFS($W23:$EY23,$FL23,Points_new!$W$57:$EY$57,FX$1)/((COUNTIF(Points_new!$W$57:$EY$57,FX$1)-COUNTIFS($W23:$EY23,$FG23,Points_new!$W$57:$EY$57,FX$1)))</f>
        <v>0</v>
      </c>
      <c r="FY23" s="177">
        <f>COUNTIFS($W23:$EY23,$FL23,Points_new!$W$57:$EY$57,FY$1)/((COUNTIF(Points_new!$W$57:$EY$57,FY$1)-COUNTIFS($W23:$EY23,$FG23,Points_new!$W$57:$EY$57,FY$1)))</f>
        <v>0</v>
      </c>
      <c r="FZ23" s="177">
        <f>COUNTIFS($W23:$EY23,$FL23,Points_new!$W$57:$EY$57,FZ$1)/((COUNTIF(Points_new!$W$57:$EY$57,FZ$1)-COUNTIFS($W23:$EY23,$FG23,Points_new!$W$57:$EY$57,FZ$1)))</f>
        <v>0</v>
      </c>
      <c r="GA23" s="177">
        <f>COUNTIFS($W23:$EY23,$FL23,Points_new!$W$57:$EY$57,GA$1)/((COUNTIF(Points_new!$W$57:$EY$57,GA$1)-COUNTIFS($W23:$EY23,$FG23,Points_new!$W$57:$EY$57,GA$1)))</f>
        <v>0</v>
      </c>
      <c r="GB23" s="177" t="e">
        <f>COUNTIFS($W23:$EY23,$FL23,Points_new!$W$57:$EY$57,GB$1)/((COUNTIF(Points_new!$W$57:$EY$57,GB$1)-COUNTIFS($W23:$EY23,$FG23,Points_new!$W$57:$EY$57,GB$1)))</f>
        <v>#DIV/0!</v>
      </c>
      <c r="GC23" s="177" t="e">
        <f>COUNTIFS($W23:$EY23,$FL23,Points_new!$W$57:$EY$57,GC$1)/((COUNTIF(Points_new!$W$57:$EY$57,GC$1)-COUNTIFS($W23:$EY23,$FG23,Points_new!$W$57:$EY$57,GC$1)))</f>
        <v>#DIV/0!</v>
      </c>
      <c r="GD23" s="177">
        <f>COUNTIFS($W23:$EY23,$FL23,Points_new!$W$55:$EY$55,GD$1)/((COUNTIF(Points_new!$W$55:$EY$55,GD$1)-COUNTIFS($W23:$EY23,$FG23,Points_new!$W$55:$EY$55,GD$1)))</f>
        <v>0</v>
      </c>
      <c r="GE23" s="177" t="e">
        <f>COUNTIFS($W23:$EY23,$FL23,Points_new!$W$55:$EY$55,GE$1)/((COUNTIF(Points_new!$W$55:$EY$55,GE$1)-COUNTIFS($W23:$EY23,$FG23,Points_new!$W$55:$EY$55,GE$1)))</f>
        <v>#DIV/0!</v>
      </c>
      <c r="GF23" s="177" t="e">
        <f>COUNTIFS($W23:$EY23,$FL23,Points_new!$W$55:$EY$55,GF$1)/((COUNTIF(Points_new!$W$55:$EY$55,GF$1)-COUNTIFS($W23:$EY23,$FG23,Points_new!$W$55:$EY$55,GF$1)))</f>
        <v>#DIV/0!</v>
      </c>
    </row>
    <row r="24" spans="1:188" ht="15" customHeight="1" x14ac:dyDescent="0.3">
      <c r="A24" s="12" t="str">
        <f>Monitoring_new!A24</f>
        <v>Q23</v>
      </c>
      <c r="B24" s="176" t="str">
        <f>Monitoring_new!B24</f>
        <v>Întreprinderea publică pe web informații din evidența și registrul proprietăților întreprinderii: bunurile imobile transmise ca aport în capitalul social de către fondatori / proprietari / acționari; bunurile imobile transmise în administrare de către fondatori / proprietari / acționari; bunurile imobile proprietate a întreprinderii, obținute de aceasta în rezultatul activității economico-financiare ?</v>
      </c>
      <c r="C24" s="176" t="str">
        <f>Monitoring_new!C24</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D24" s="20" t="str">
        <f>Monitoring_new!D24</f>
        <v>Public procurement and Property</v>
      </c>
      <c r="E24" s="3" t="str">
        <f>Monitoring_new!E24</f>
        <v>app7</v>
      </c>
      <c r="F24" s="3" t="str">
        <f>Monitoring_new!F24</f>
        <v>app7k</v>
      </c>
      <c r="G24" s="7">
        <f>Monitoring_new!G24</f>
        <v>3</v>
      </c>
      <c r="H24" s="3" t="str">
        <f>Monitoring_new!H24</f>
        <v>da</v>
      </c>
      <c r="I24" s="3" t="str">
        <f>Monitoring_new!I24</f>
        <v>yes</v>
      </c>
      <c r="J24" s="3" t="str">
        <f>Monitoring_new!J24</f>
        <v>nu</v>
      </c>
      <c r="K24" s="3" t="str">
        <f>Monitoring_new!K24</f>
        <v>no</v>
      </c>
      <c r="L24" s="3" t="str">
        <f>Monitoring_new!L24</f>
        <v>partial</v>
      </c>
      <c r="M24" s="3" t="str">
        <f>Monitoring_new!M24</f>
        <v>partially</v>
      </c>
      <c r="N24" s="3" t="str">
        <f>Monitoring_new!N24</f>
        <v>N/A</v>
      </c>
      <c r="O24" s="3" t="str">
        <f>Monitoring_new!O24</f>
        <v>N/A</v>
      </c>
      <c r="P24" s="3" t="str">
        <f>Monitoring_new!P24</f>
        <v>___</v>
      </c>
      <c r="Q24" s="3" t="str">
        <f>Monitoring_new!Q24</f>
        <v>___</v>
      </c>
      <c r="R24" s="7">
        <f>Monitoring_new!R24</f>
        <v>3</v>
      </c>
      <c r="S24" s="3">
        <f>Monitoring_new!S24</f>
        <v>0</v>
      </c>
      <c r="T24" s="7">
        <f>Monitoring_new!T24</f>
        <v>1.5</v>
      </c>
      <c r="U24" s="3" t="str">
        <f>Monitoring_new!U24</f>
        <v>N/A</v>
      </c>
      <c r="V24" s="3" t="str">
        <f>Monitoring_new!V24</f>
        <v>___</v>
      </c>
      <c r="W24" s="70" t="str">
        <f>IF(Monitoring_new!W24="","",Monitoring_new!W24)</f>
        <v>nu</v>
      </c>
      <c r="X24" s="39" t="str">
        <f>IF(Monitoring_new!X24="","",Monitoring_new!X24)</f>
        <v>Pagina web nefuncțională ( 13 aprilie 2020)</v>
      </c>
      <c r="Y24" s="70" t="str">
        <f>IF(Monitoring_new!Y24="","",Monitoring_new!Y24)</f>
        <v>nu</v>
      </c>
      <c r="Z24" s="54" t="str">
        <f>IF(Monitoring_new!Z24="","",Monitoring_new!Z24)</f>
        <v>Nu sînt informații pe web (ultima dată verificat la 13.04.2020)</v>
      </c>
      <c r="AA24" s="70" t="str">
        <f>IF(Monitoring_new!AA24="","",Monitoring_new!AA24)</f>
        <v>nu</v>
      </c>
      <c r="AB24" s="66" t="str">
        <f>IF(Monitoring_new!AB24="","",Monitoring_new!AB24)</f>
        <v>Nu sînt informații pe web (ultima dată verificat la 13.04.2020)</v>
      </c>
      <c r="AC24" s="70" t="str">
        <f>IF(Monitoring_new!AC24="","",Monitoring_new!AC24)</f>
        <v>nu</v>
      </c>
      <c r="AD24" s="79" t="str">
        <f>IF(Monitoring_new!AD24="","",Monitoring_new!AD24)</f>
        <v>Nu sînt informații pe web (ultima dată verificat la 13.04.2020)</v>
      </c>
      <c r="AE24" s="70" t="str">
        <f>IF(Monitoring_new!AE24="","",Monitoring_new!AE24)</f>
        <v>nu</v>
      </c>
      <c r="AF24" s="79" t="str">
        <f>IF(Monitoring_new!AF24="","",Monitoring_new!AF24)</f>
        <v>Nu sînt informații pe web (ultima dată verificat la 13.04.2020)</v>
      </c>
      <c r="AG24" s="70" t="str">
        <f>IF(Monitoring_new!AG24="","",Monitoring_new!AG24)</f>
        <v>nu</v>
      </c>
      <c r="AH24" s="79" t="str">
        <f>IF(Monitoring_new!AH24="","",Monitoring_new!AH24)</f>
        <v>Nu sînt informații pe web (ultima dată verificat la 13.04.2020)</v>
      </c>
      <c r="AI24" s="70" t="str">
        <f>IF(Monitoring_new!AI24="","",Monitoring_new!AI24)</f>
        <v>nu</v>
      </c>
      <c r="AJ24" s="79" t="str">
        <f>IF(Monitoring_new!AJ24="","",Monitoring_new!AJ24)</f>
        <v>Nu sînt informații (ultima dată verificat la 13.04.2020)</v>
      </c>
      <c r="AK24" s="70" t="str">
        <f>IF(Monitoring_new!AK24="","",Monitoring_new!AK24)</f>
        <v>nu</v>
      </c>
      <c r="AL24" s="94" t="str">
        <f>IF(Monitoring_new!AL24="","",Monitoring_new!AL24)</f>
        <v>Nu sînt informații (ultima dată verificat la 13.04.2020)</v>
      </c>
      <c r="AM24" s="70" t="str">
        <f>IF(Monitoring_new!AM24="","",Monitoring_new!AM24)</f>
        <v>nu</v>
      </c>
      <c r="AN24" s="79" t="str">
        <f>IF(Monitoring_new!AN24="","",Monitoring_new!AN24)</f>
        <v>Nu sînt informații (ultima dată verificat la 13.04.2020)</v>
      </c>
      <c r="AO24" s="70" t="str">
        <f>IF(Monitoring_new!AO24="","",Monitoring_new!AO24)</f>
        <v>nu</v>
      </c>
      <c r="AP24" s="79" t="str">
        <f>IF(Monitoring_new!AP24="","",Monitoring_new!AP24)</f>
        <v>Nu sînt informații (ultima dată verificat la 13.04.2020)</v>
      </c>
      <c r="AQ24" s="70" t="str">
        <f>IF(Monitoring_new!AQ24="","",Monitoring_new!AQ24)</f>
        <v>nu</v>
      </c>
      <c r="AR24" s="79" t="str">
        <f>IF(Monitoring_new!AR24="","",Monitoring_new!AR24)</f>
        <v>Nu sînt informații (ultima dată verificat la 13.04.2020)</v>
      </c>
      <c r="AS24" s="70" t="str">
        <f>IF(Monitoring_new!AS24="","",Monitoring_new!AS24)</f>
        <v>nu</v>
      </c>
      <c r="AT24" s="79" t="str">
        <f>IF(Monitoring_new!AT24="","",Monitoring_new!AT24)</f>
        <v>Nu sînt informații (ultima dată verificat la 13.04.2020)</v>
      </c>
      <c r="AU24" s="70" t="str">
        <f>IF(Monitoring_new!AU24="","",Monitoring_new!AU24)</f>
        <v>nu</v>
      </c>
      <c r="AV24" s="79" t="str">
        <f>IF(Monitoring_new!AV24="","",Monitoring_new!AV24)</f>
        <v>Nu sînt informații (ultima dată verificat la 13.04.2020)</v>
      </c>
      <c r="AW24" s="70" t="str">
        <f>IF(Monitoring_new!AW24="","",Monitoring_new!AW24)</f>
        <v>nu</v>
      </c>
      <c r="AX24" s="94" t="str">
        <f>IF(Monitoring_new!AX24="","",Monitoring_new!AX24)</f>
        <v>Nu sînt informații (ultima dată verificat la 13.04.2020)</v>
      </c>
      <c r="AY24" s="70" t="str">
        <f>IF(Monitoring_new!AY24="","",Monitoring_new!AY24)</f>
        <v>nu</v>
      </c>
      <c r="AZ24" s="79" t="str">
        <f>IF(Monitoring_new!AZ24="","",Monitoring_new!AZ24)</f>
        <v>Nu sînt informații (ultima dată verificat la 13.04.2020)</v>
      </c>
      <c r="BA24" s="70" t="str">
        <f>IF(Monitoring_new!BA24="","",Monitoring_new!BA24)</f>
        <v>nu</v>
      </c>
      <c r="BB24" s="79" t="str">
        <f>IF(Monitoring_new!BB24="","",Monitoring_new!BB24)</f>
        <v>Nu sînt informații (ultima dată verificat la 13.04.2020)</v>
      </c>
      <c r="BC24" s="70" t="str">
        <f>IF(Monitoring_new!BC24="","",Monitoring_new!BC24)</f>
        <v>nu</v>
      </c>
      <c r="BD24" s="79" t="str">
        <f>IF(Monitoring_new!BD24="","",Monitoring_new!BD24)</f>
        <v>Nu sînt informații (ultima dată verificat la 13.04.2020)</v>
      </c>
      <c r="BE24" s="70" t="str">
        <f>IF(Monitoring_new!BE24="","",Monitoring_new!BE24)</f>
        <v>nu</v>
      </c>
      <c r="BF24" s="79" t="str">
        <f>IF(Monitoring_new!BF24="","",Monitoring_new!BF24)</f>
        <v>Nu sînt informații (ultima dată verificat la 13.04.2020)</v>
      </c>
      <c r="BG24" s="70" t="str">
        <f>IF(Monitoring_new!BG24="","",Monitoring_new!BG24)</f>
        <v>nu</v>
      </c>
      <c r="BH24" s="79" t="str">
        <f>IF(Monitoring_new!BH24="","",Monitoring_new!BH24)</f>
        <v>Nu sînt informații (ultima dată verificat la 13.04.2020)</v>
      </c>
      <c r="BI24" s="70" t="str">
        <f>IF(Monitoring_new!BI24="","",Monitoring_new!BI24)</f>
        <v>nu</v>
      </c>
      <c r="BJ24" s="79" t="str">
        <f>IF(Monitoring_new!BJ24="","",Monitoring_new!BJ24)</f>
        <v>Nu sînt informații (ultima dată verificat la 13.04.2020)</v>
      </c>
      <c r="BK24" s="70" t="str">
        <f>IF(Monitoring_new!BK24="","",Monitoring_new!BK24)</f>
        <v>nu</v>
      </c>
      <c r="BL24" s="79" t="str">
        <f>IF(Monitoring_new!BL24="","",Monitoring_new!BL24)</f>
        <v>Nu sînt informații (ultima dată verificat la 13.04.2020)</v>
      </c>
      <c r="BM24" s="70" t="str">
        <f>IF(Monitoring_new!BM24="","",Monitoring_new!BM24)</f>
        <v>nu</v>
      </c>
      <c r="BN24" s="79" t="str">
        <f>IF(Monitoring_new!BN24="","",Monitoring_new!BN24)</f>
        <v>Nu sînt informații (ultima dată verificat la 13.04.2020)</v>
      </c>
      <c r="BO24" s="70" t="str">
        <f>IF(Monitoring_new!BO24="","",Monitoring_new!BO24)</f>
        <v>nu</v>
      </c>
      <c r="BP24" s="79" t="str">
        <f>IF(Monitoring_new!BP24="","",Monitoring_new!BP24)</f>
        <v>Nu sînt informații (ultima dată verificat la 13.04.2020)</v>
      </c>
      <c r="BQ24" s="70" t="str">
        <f>IF(Monitoring_new!BQ24="","",Monitoring_new!BQ24)</f>
        <v>n/a</v>
      </c>
      <c r="BR24" s="79" t="str">
        <f>IF(Monitoring_new!BR24="","",Monitoring_new!BR24)</f>
        <v>Conform răspunsului din chestionar</v>
      </c>
      <c r="BS24" s="70" t="str">
        <f>IF(Monitoring_new!BS24="","",Monitoring_new!BS24)</f>
        <v>nu</v>
      </c>
      <c r="BT24" s="79" t="str">
        <f>IF(Monitoring_new!BT24="","",Monitoring_new!BT24)</f>
        <v>Nu sînt informații (ultima dată verificat la 13.04.2020)</v>
      </c>
      <c r="BU24" s="70" t="str">
        <f>IF(Monitoring_new!BU24="","",Monitoring_new!BU24)</f>
        <v>nu</v>
      </c>
      <c r="BV24" s="79" t="str">
        <f>IF(Monitoring_new!BV24="","",Monitoring_new!BV24)</f>
        <v>Nu sînt informații (ultima dată verificat la 13.04.2020)</v>
      </c>
      <c r="BW24" s="70" t="str">
        <f>IF(Monitoring_new!BW24="","",Monitoring_new!BW24)</f>
        <v>nu</v>
      </c>
      <c r="BX24" s="79" t="str">
        <f>IF(Monitoring_new!BX24="","",Monitoring_new!BX24)</f>
        <v>Nu sînt informații (ultima dată verificat la 13.04.2020)</v>
      </c>
      <c r="BY24" s="70" t="str">
        <f>IF(Monitoring_new!BY24="","",Monitoring_new!BY24)</f>
        <v>nu</v>
      </c>
      <c r="BZ24" s="94" t="str">
        <f>IF(Monitoring_new!BZ24="","",Monitoring_new!BZ24)</f>
        <v>Nu sînt informații (ultima dată verificat la 13.04.2020)</v>
      </c>
      <c r="CA24" s="70" t="str">
        <f>IF(Monitoring_new!CA24="","",Monitoring_new!CA24)</f>
        <v>nu</v>
      </c>
      <c r="CB24" s="79" t="str">
        <f>IF(Monitoring_new!CB24="","",Monitoring_new!CB24)</f>
        <v>Nu sînt informații (ultima dată verificat la 13.04.2020)</v>
      </c>
      <c r="CC24" s="70" t="str">
        <f>IF(Monitoring_new!CC24="","",Monitoring_new!CC24)</f>
        <v>nu</v>
      </c>
      <c r="CD24" s="113" t="str">
        <f>IF(Monitoring_new!CD24="","",Monitoring_new!CD24)</f>
        <v>Nu sînt informații (ultima dată verificat la 13.04.2020)</v>
      </c>
      <c r="CE24" s="70" t="str">
        <f>IF(Monitoring_new!CE24="","",Monitoring_new!CE24)</f>
        <v>nu</v>
      </c>
      <c r="CF24" s="119" t="str">
        <f>IF(Monitoring_new!CF24="","",Monitoring_new!CF24)</f>
        <v>Nu sînt informații (ultima dată verificat la 13.04.2020)</v>
      </c>
      <c r="CG24" s="70" t="str">
        <f>IF(Monitoring_new!CG24="","",Monitoring_new!CG24)</f>
        <v>nu</v>
      </c>
      <c r="CH24" s="79" t="str">
        <f>IF(Monitoring_new!CH24="","",Monitoring_new!CH24)</f>
        <v>Nu sînt informații (ultima dată verificat la 13.04.2020)</v>
      </c>
      <c r="CI24" s="70" t="str">
        <f>IF(Monitoring_new!CI24="","",Monitoring_new!CI24)</f>
        <v>nu</v>
      </c>
      <c r="CJ24" s="79" t="str">
        <f>IF(Monitoring_new!CJ24="","",Monitoring_new!CJ24)</f>
        <v>Nu sînt informații (ultima dată verificat la 13.04.2020)</v>
      </c>
      <c r="CK24" s="70" t="str">
        <f>IF(Monitoring_new!CK24="","",Monitoring_new!CK24)</f>
        <v>nu</v>
      </c>
      <c r="CL24" s="79" t="str">
        <f>IF(Monitoring_new!CL24="","",Monitoring_new!CL24)</f>
        <v>Nu sînt informații (ultima dată verificat la 13.04.2020)</v>
      </c>
      <c r="CM24" s="70" t="str">
        <f>IF(Monitoring_new!CM24="","",Monitoring_new!CM24)</f>
        <v>nu</v>
      </c>
      <c r="CN24" s="79" t="str">
        <f>IF(Monitoring_new!CN24="","",Monitoring_new!CN24)</f>
        <v>Nu sînt informații (ultima dată verificat la 13.04.2020)</v>
      </c>
      <c r="CO24" s="70" t="str">
        <f>IF(Monitoring_new!CO24="","",Monitoring_new!CO24)</f>
        <v>nu</v>
      </c>
      <c r="CP24" s="79" t="str">
        <f>IF(Monitoring_new!CP24="","",Monitoring_new!CP24)</f>
        <v>Nu sînt informații (ultima dată verificat la 13.04.2020)</v>
      </c>
      <c r="CQ24" s="70" t="str">
        <f>IF(Monitoring_new!CQ24="","",Monitoring_new!CQ24)</f>
        <v>nu</v>
      </c>
      <c r="CR24" s="79" t="str">
        <f>IF(Monitoring_new!CR24="","",Monitoring_new!CR24)</f>
        <v>Nu sînt informații (ultima dată verificat la 13.04.2020)</v>
      </c>
      <c r="CS24" s="70" t="str">
        <f>IF(Monitoring_new!CS24="","",Monitoring_new!CS24)</f>
        <v>nu</v>
      </c>
      <c r="CT24" s="79" t="str">
        <f>IF(Monitoring_new!CT24="","",Monitoring_new!CT24)</f>
        <v>Nu sînt informații (ultima dată verificat la 13.04.2020)</v>
      </c>
      <c r="CU24" s="70" t="str">
        <f>IF(Monitoring_new!CU24="","",Monitoring_new!CU24)</f>
        <v>nu</v>
      </c>
      <c r="CV24" s="79" t="str">
        <f>IF(Monitoring_new!CV24="","",Monitoring_new!CV24)</f>
        <v>Nu sînt informații (ultima dată verificat la 13.04.2020)</v>
      </c>
      <c r="CW24" s="70" t="str">
        <f>IF(Monitoring_new!CW24="","",Monitoring_new!CW24)</f>
        <v>da</v>
      </c>
      <c r="CX24" s="79" t="str">
        <f>IF(Monitoring_new!CX24="","",Monitoring_new!CX24)</f>
        <v>Nu sînt informații (ultima dată verificat la 13.04.2020)</v>
      </c>
      <c r="CY24" s="70" t="str">
        <f>IF(Monitoring_new!CY24="","",Monitoring_new!CY24)</f>
        <v>nu</v>
      </c>
      <c r="CZ24" s="79" t="str">
        <f>IF(Monitoring_new!CZ24="","",Monitoring_new!CZ24)</f>
        <v>Nu sînt informații (ultima dată verificat la 13.04.2020)</v>
      </c>
      <c r="DA24" s="70" t="str">
        <f>IF(Monitoring_new!DA24="","",Monitoring_new!DA24)</f>
        <v>nu</v>
      </c>
      <c r="DB24" s="79" t="str">
        <f>IF(Monitoring_new!DB24="","",Monitoring_new!DB24)</f>
        <v>Nu sînt informații (ultima dată verificat la 13.04.2020)</v>
      </c>
      <c r="DC24" s="70" t="str">
        <f>IF(Monitoring_new!DC24="","",Monitoring_new!DC24)</f>
        <v>nu</v>
      </c>
      <c r="DD24" s="79" t="str">
        <f>IF(Monitoring_new!DD24="","",Monitoring_new!DD24)</f>
        <v>Nu sînt informații (ultima dată verificat la 13.04.2020)</v>
      </c>
      <c r="DE24" s="70" t="str">
        <f>IF(Monitoring_new!DE24="","",Monitoring_new!DE24)</f>
        <v>nu</v>
      </c>
      <c r="DF24" s="79" t="str">
        <f>IF(Monitoring_new!DF24="","",Monitoring_new!DF24)</f>
        <v>Nu sînt informații (ultima dată verificat la 13.04.2020)</v>
      </c>
      <c r="DG24" s="70" t="str">
        <f>IF(Monitoring_new!DG24="","",Monitoring_new!DG24)</f>
        <v>nu</v>
      </c>
      <c r="DH24" s="79" t="str">
        <f>IF(Monitoring_new!DH24="","",Monitoring_new!DH24)</f>
        <v>Nu sînt informații (ultima dată verificat la 13.04.2020)</v>
      </c>
      <c r="DI24" s="70" t="str">
        <f>IF(Monitoring_new!DI24="","",Monitoring_new!DI24)</f>
        <v>nu</v>
      </c>
      <c r="DJ24" s="79" t="str">
        <f>IF(Monitoring_new!DJ24="","",Monitoring_new!DJ24)</f>
        <v>Nu sînt informații (ultima dată verificat la 13.04.2020)</v>
      </c>
      <c r="DK24" s="70" t="str">
        <f>IF(Monitoring_new!DK24="","",Monitoring_new!DK24)</f>
        <v>nu</v>
      </c>
      <c r="DL24" s="79" t="str">
        <f>IF(Monitoring_new!DL24="","",Monitoring_new!DL24)</f>
        <v>Nu sînt informații (ultima dată verificat la 13.04.2020)</v>
      </c>
      <c r="DM24" s="70" t="str">
        <f>IF(Monitoring_new!DM24="","",Monitoring_new!DM24)</f>
        <v>nu</v>
      </c>
      <c r="DN24" s="79" t="str">
        <f>IF(Monitoring_new!DN24="","",Monitoring_new!DN24)</f>
        <v>Nu sînt informații (ultima dată verificat la 13.04.2020)</v>
      </c>
      <c r="DO24" s="70" t="str">
        <f>IF(Monitoring_new!DO24="","",Monitoring_new!DO24)</f>
        <v>nu</v>
      </c>
      <c r="DP24" s="79" t="str">
        <f>IF(Monitoring_new!DP24="","",Monitoring_new!DP24)</f>
        <v>Nu sînt informații (ultima dată verificat la 13.04.2020)</v>
      </c>
      <c r="DQ24" s="70" t="str">
        <f>IF(Monitoring_new!DQ24="","",Monitoring_new!DQ24)</f>
        <v>nu</v>
      </c>
      <c r="DR24" s="79" t="str">
        <f>IF(Monitoring_new!DR24="","",Monitoring_new!DR24)</f>
        <v>Nu sînt informații (ultima dată verificat la 13.04.2020)</v>
      </c>
      <c r="DS24" s="70" t="str">
        <f>IF(Monitoring_new!DS24="","",Monitoring_new!DS24)</f>
        <v>nu</v>
      </c>
      <c r="DT24" s="79" t="str">
        <f>IF(Monitoring_new!DT24="","",Monitoring_new!DT24)</f>
        <v>Nu sînt informații (ultima dată verificat la 13.04.2020)</v>
      </c>
      <c r="DU24" s="70" t="str">
        <f>IF(Monitoring_new!DU24="","",Monitoring_new!DU24)</f>
        <v>nu</v>
      </c>
      <c r="DV24" s="79" t="str">
        <f>IF(Monitoring_new!DV24="","",Monitoring_new!DV24)</f>
        <v>Nu sînt informații (ultima dată verificat la 13.04.2020)</v>
      </c>
      <c r="DW24" s="70" t="str">
        <f>IF(Monitoring_new!DW24="","",Monitoring_new!DW24)</f>
        <v>nu</v>
      </c>
      <c r="DX24" s="79" t="str">
        <f>IF(Monitoring_new!DX24="","",Monitoring_new!DX24)</f>
        <v>Nu sînt informații (ultima dată verificat la 13.04.2020)</v>
      </c>
      <c r="DY24" s="70" t="str">
        <f>IF(Monitoring_new!DY24="","",Monitoring_new!DY24)</f>
        <v>nu</v>
      </c>
      <c r="DZ24" s="79" t="str">
        <f>IF(Monitoring_new!DZ24="","",Monitoring_new!DZ24)</f>
        <v>Nu sînt informații (ultima dată verificat la 13.04.2020)</v>
      </c>
      <c r="EA24" s="70" t="str">
        <f>IF(Monitoring_new!EA24="","",Monitoring_new!EA24)</f>
        <v>nu</v>
      </c>
      <c r="EB24" s="79" t="str">
        <f>IF(Monitoring_new!EB24="","",Monitoring_new!EB24)</f>
        <v>Nu sînt informații (ultima dată verificat la 13.04.2020)</v>
      </c>
      <c r="EC24" s="70" t="str">
        <f>IF(Monitoring_new!EC24="","",Monitoring_new!EC24)</f>
        <v>nu</v>
      </c>
      <c r="ED24" s="79" t="str">
        <f>IF(Monitoring_new!ED24="","",Monitoring_new!ED24)</f>
        <v>Nu sînt informații (ultima dată verificat la 13.04.2020)</v>
      </c>
      <c r="EE24" s="70" t="str">
        <f>IF(Monitoring_new!EE24="","",Monitoring_new!EE24)</f>
        <v>nu</v>
      </c>
      <c r="EF24" s="79" t="str">
        <f>IF(Monitoring_new!EF24="","",Monitoring_new!EF24)</f>
        <v>Nu sînt informații (ultima dată verificat la 13.04.2020)</v>
      </c>
      <c r="EG24" s="70" t="str">
        <f>IF(Monitoring_new!EG24="","",Monitoring_new!EG24)</f>
        <v>nu</v>
      </c>
      <c r="EH24" s="79" t="str">
        <f>IF(Monitoring_new!EH24="","",Monitoring_new!EH24)</f>
        <v>Nu sînt informații (ultima dată verificat la 13.04.2020)</v>
      </c>
      <c r="EI24" s="70" t="str">
        <f>IF(Monitoring_new!EI24="","",Monitoring_new!EI24)</f>
        <v>nu</v>
      </c>
      <c r="EJ24" s="79" t="str">
        <f>IF(Monitoring_new!EJ24="","",Monitoring_new!EJ24)</f>
        <v>Nu sînt informații (ultima dată verificat la 13.04.2020)</v>
      </c>
      <c r="EK24" s="70" t="str">
        <f>IF(Monitoring_new!EK24="","",Monitoring_new!EK24)</f>
        <v>nu</v>
      </c>
      <c r="EL24" s="79" t="str">
        <f>IF(Monitoring_new!EL24="","",Monitoring_new!EL24)</f>
        <v>Nu sînt informații (ultima dată verificat la 13.04.2020)</v>
      </c>
      <c r="EM24" s="70" t="str">
        <f>IF(Monitoring_new!EM24="","",Monitoring_new!EM24)</f>
        <v>nu</v>
      </c>
      <c r="EN24" s="79" t="str">
        <f>IF(Monitoring_new!EN24="","",Monitoring_new!EN24)</f>
        <v>Nu sînt informații (ultima dată verificat la 13.04.2020)</v>
      </c>
      <c r="EO24" s="70" t="str">
        <f>IF(Monitoring_new!EO24="","",Monitoring_new!EO24)</f>
        <v>nu</v>
      </c>
      <c r="EP24" s="79" t="str">
        <f>IF(Monitoring_new!EP24="","",Monitoring_new!EP24)</f>
        <v>Nu sînt informații (ultima dată verificat la 13.04.2020)</v>
      </c>
      <c r="EQ24" s="70" t="str">
        <f>IF(Monitoring_new!EQ24="","",Monitoring_new!EQ24)</f>
        <v>nu</v>
      </c>
      <c r="ER24" s="79" t="str">
        <f>IF(Monitoring_new!ER24="","",Monitoring_new!ER24)</f>
        <v>Nu sînt informații (ultima dată verificat la 13.04.2020)</v>
      </c>
      <c r="ES24" s="70" t="str">
        <f>IF(Monitoring_new!ES24="","",Monitoring_new!ES24)</f>
        <v>nu</v>
      </c>
      <c r="ET24" s="79" t="str">
        <f>IF(Monitoring_new!ET24="","",Monitoring_new!ET24)</f>
        <v>Nu sînt informații (ultima dată verificat la 13.04.2020)</v>
      </c>
      <c r="EU24" s="70" t="str">
        <f>IF(Monitoring_new!EU24="","",Monitoring_new!EU24)</f>
        <v>nu</v>
      </c>
      <c r="EV24" s="79" t="str">
        <f>IF(Monitoring_new!EV24="","",Monitoring_new!EV24)</f>
        <v>Nu sînt informații (ultima dată verificat la 13.04.2020)</v>
      </c>
      <c r="EW24" s="70" t="str">
        <f>IF(Monitoring_new!EW24="","",Monitoring_new!EW24)</f>
        <v>nu</v>
      </c>
      <c r="EX24" s="79" t="str">
        <f>IF(Monitoring_new!EX24="","",Monitoring_new!EX24)</f>
        <v>Nu sînt informații (ultima dată verificat la 13.04.2020)</v>
      </c>
      <c r="EY24" s="70" t="str">
        <f>IF(Monitoring_new!EY24="","",Monitoring_new!EY24)</f>
        <v>nu</v>
      </c>
      <c r="EZ24" s="79" t="str">
        <f>IF(Monitoring_new!EZ24="","",Monitoring_new!EZ24)</f>
        <v>Nu sînt informații (ultima dată verificat la 13.04.2020)</v>
      </c>
      <c r="FA24" s="173" t="str">
        <f t="shared" si="0"/>
        <v>da</v>
      </c>
      <c r="FB24" s="173">
        <f t="shared" si="1"/>
        <v>1</v>
      </c>
      <c r="FC24" s="173" t="str">
        <f t="shared" si="2"/>
        <v>nu</v>
      </c>
      <c r="FD24" s="173">
        <f t="shared" si="3"/>
        <v>65</v>
      </c>
      <c r="FE24" s="173" t="str">
        <f t="shared" si="4"/>
        <v>partial</v>
      </c>
      <c r="FF24" s="173">
        <f t="shared" si="5"/>
        <v>0</v>
      </c>
      <c r="FG24" s="173" t="str">
        <f t="shared" si="6"/>
        <v>N/A</v>
      </c>
      <c r="FH24" s="173">
        <f t="shared" si="7"/>
        <v>1</v>
      </c>
      <c r="FI24" s="173" t="str">
        <f t="shared" si="10"/>
        <v>___</v>
      </c>
      <c r="FJ24" s="173">
        <f t="shared" si="11"/>
        <v>0</v>
      </c>
      <c r="FK24" s="173">
        <f t="shared" si="12"/>
        <v>67</v>
      </c>
      <c r="FL24" s="173" t="str">
        <f t="shared" si="8"/>
        <v>da</v>
      </c>
      <c r="FM24" s="173" t="str">
        <f t="shared" si="9"/>
        <v>nu</v>
      </c>
      <c r="FN24" s="173">
        <f t="shared" si="13"/>
        <v>1</v>
      </c>
      <c r="FO24" s="173">
        <f t="shared" si="14"/>
        <v>65</v>
      </c>
      <c r="FP24" s="173">
        <f t="shared" si="15"/>
        <v>66</v>
      </c>
      <c r="FQ24" s="177">
        <f t="shared" si="16"/>
        <v>1.5151515151515152E-2</v>
      </c>
      <c r="FR24" s="177">
        <f t="shared" si="17"/>
        <v>0.98484848484848486</v>
      </c>
      <c r="FS24" s="177">
        <f>COUNTIFS($W24:$EY24,$FL24,Points_new!$W$52:$EY$52,FS$1)/((COUNTIF(Points_new!$W$52:$EY$52,FS$1)-COUNTIFS($W24:$EY24,$FG24,Points_new!$W$52:$EY$52,FS$1)))</f>
        <v>1.5151515151515152E-2</v>
      </c>
      <c r="FT24" s="177">
        <f>COUNTIFS($W24:$EY24,$FL24,Points_new!$W$51:$EY$51,FT$1)/((COUNTIF(Points_new!$W$51:$EY$51,FT$1)-COUNTIFS($W24:$EY24,$FG24,Points_new!$W$51:$EY$51,FT$1)))</f>
        <v>1.6949152542372881E-2</v>
      </c>
      <c r="FU24" s="177">
        <f>COUNTIFS($W24:$EY24,$FL24,Points_new!$W$51:$EY$51,FU$1)/((COUNTIF(Points_new!$W$51:$EY$51,FU$1)-COUNTIFS($W24:$EY24,$FG24,Points_new!$W$51:$EY$51,FU$1)))</f>
        <v>0</v>
      </c>
      <c r="FV24" s="177" t="e">
        <f>COUNTIFS($W24:$EY24,$FL24,Points_new!$W$51:$EY$51,FV$1)/((COUNTIF(Points_new!$W$51:$EY$51,FV$1)-COUNTIFS($W24:$EY24,$FG24,Points_new!$W$51:$EY$51,FV$1)))</f>
        <v>#DIV/0!</v>
      </c>
      <c r="FW24" s="177" t="e">
        <f>COUNTIFS($W24:$EY24,$FL24,Points_new!$W$51:$EY$51,FW$1)/((COUNTIF(Points_new!$W$51:$EY$51,FW$1)-COUNTIFS($W24:$EY24,$FG24,Points_new!$W$51:$EY$51,FW$1)))</f>
        <v>#DIV/0!</v>
      </c>
      <c r="FX24" s="177">
        <f>COUNTIFS($W24:$EY24,$FL24,Points_new!$W$57:$EY$57,FX$1)/((COUNTIF(Points_new!$W$57:$EY$57,FX$1)-COUNTIFS($W24:$EY24,$FG24,Points_new!$W$57:$EY$57,FX$1)))</f>
        <v>0</v>
      </c>
      <c r="FY24" s="177">
        <f>COUNTIFS($W24:$EY24,$FL24,Points_new!$W$57:$EY$57,FY$1)/((COUNTIF(Points_new!$W$57:$EY$57,FY$1)-COUNTIFS($W24:$EY24,$FG24,Points_new!$W$57:$EY$57,FY$1)))</f>
        <v>0</v>
      </c>
      <c r="FZ24" s="177">
        <f>COUNTIFS($W24:$EY24,$FL24,Points_new!$W$57:$EY$57,FZ$1)/((COUNTIF(Points_new!$W$57:$EY$57,FZ$1)-COUNTIFS($W24:$EY24,$FG24,Points_new!$W$57:$EY$57,FZ$1)))</f>
        <v>0</v>
      </c>
      <c r="GA24" s="177">
        <f>COUNTIFS($W24:$EY24,$FL24,Points_new!$W$57:$EY$57,GA$1)/((COUNTIF(Points_new!$W$57:$EY$57,GA$1)-COUNTIFS($W24:$EY24,$FG24,Points_new!$W$57:$EY$57,GA$1)))</f>
        <v>0</v>
      </c>
      <c r="GB24" s="177" t="e">
        <f>COUNTIFS($W24:$EY24,$FL24,Points_new!$W$57:$EY$57,GB$1)/((COUNTIF(Points_new!$W$57:$EY$57,GB$1)-COUNTIFS($W24:$EY24,$FG24,Points_new!$W$57:$EY$57,GB$1)))</f>
        <v>#DIV/0!</v>
      </c>
      <c r="GC24" s="177" t="e">
        <f>COUNTIFS($W24:$EY24,$FL24,Points_new!$W$57:$EY$57,GC$1)/((COUNTIF(Points_new!$W$57:$EY$57,GC$1)-COUNTIFS($W24:$EY24,$FG24,Points_new!$W$57:$EY$57,GC$1)))</f>
        <v>#DIV/0!</v>
      </c>
      <c r="GD24" s="177">
        <f>COUNTIFS($W24:$EY24,$FL24,Points_new!$W$55:$EY$55,GD$1)/((COUNTIF(Points_new!$W$55:$EY$55,GD$1)-COUNTIFS($W24:$EY24,$FG24,Points_new!$W$55:$EY$55,GD$1)))</f>
        <v>1.5151515151515152E-2</v>
      </c>
      <c r="GE24" s="177" t="e">
        <f>COUNTIFS($W24:$EY24,$FL24,Points_new!$W$55:$EY$55,GE$1)/((COUNTIF(Points_new!$W$55:$EY$55,GE$1)-COUNTIFS($W24:$EY24,$FG24,Points_new!$W$55:$EY$55,GE$1)))</f>
        <v>#DIV/0!</v>
      </c>
      <c r="GF24" s="177" t="e">
        <f>COUNTIFS($W24:$EY24,$FL24,Points_new!$W$55:$EY$55,GF$1)/((COUNTIF(Points_new!$W$55:$EY$55,GF$1)-COUNTIFS($W24:$EY24,$FG24,Points_new!$W$55:$EY$55,GF$1)))</f>
        <v>#DIV/0!</v>
      </c>
    </row>
    <row r="25" spans="1:188" ht="15" customHeight="1" x14ac:dyDescent="0.3">
      <c r="A25" s="12" t="str">
        <f>Monitoring_new!A25</f>
        <v>Q24</v>
      </c>
      <c r="B25" s="161" t="str">
        <f>Monitoring_new!B25</f>
        <v>Sînt disponibile pe pagina web informații (ofertelele, rezultatele, alte informații) privind transmiterea, comercializarea, darea în locaţiune/arendă sau comodat a bunurilor imobile ale întreprinderii ?</v>
      </c>
      <c r="C25" s="161" t="str">
        <f>Monitoring_new!C25</f>
        <v>Is there any information (offers, outcomes, other data) on enterprise asset transmission, sale, rental/leasing or assignment available on the Web page?</v>
      </c>
      <c r="D25" s="20" t="str">
        <f>Monitoring_new!D25</f>
        <v>Public procurement and Property</v>
      </c>
      <c r="E25" s="3" t="str">
        <f>Monitoring_new!E25</f>
        <v>app8</v>
      </c>
      <c r="F25" s="3" t="str">
        <f>Monitoring_new!F25</f>
        <v>app8k</v>
      </c>
      <c r="G25" s="7">
        <f>Monitoring_new!G25</f>
        <v>4</v>
      </c>
      <c r="H25" s="3" t="str">
        <f>Monitoring_new!H25</f>
        <v>da</v>
      </c>
      <c r="I25" s="3" t="str">
        <f>Monitoring_new!I25</f>
        <v>yes</v>
      </c>
      <c r="J25" s="3" t="str">
        <f>Monitoring_new!J25</f>
        <v>nu</v>
      </c>
      <c r="K25" s="3" t="str">
        <f>Monitoring_new!K25</f>
        <v>no</v>
      </c>
      <c r="L25" s="3" t="str">
        <f>Monitoring_new!L25</f>
        <v>partial / alte modalitati</v>
      </c>
      <c r="M25" s="3" t="str">
        <f>Monitoring_new!M25</f>
        <v>partially / other ways</v>
      </c>
      <c r="N25" s="3" t="str">
        <f>Monitoring_new!N25</f>
        <v>N/A</v>
      </c>
      <c r="O25" s="3" t="str">
        <f>Monitoring_new!O25</f>
        <v>N/A</v>
      </c>
      <c r="P25" s="3" t="str">
        <f>Monitoring_new!P25</f>
        <v>partial</v>
      </c>
      <c r="Q25" s="3" t="str">
        <f>Monitoring_new!Q25</f>
        <v>partially</v>
      </c>
      <c r="R25" s="7">
        <f>Monitoring_new!R25</f>
        <v>4</v>
      </c>
      <c r="S25" s="3">
        <f>Monitoring_new!S25</f>
        <v>0</v>
      </c>
      <c r="T25" s="7">
        <f>Monitoring_new!T25</f>
        <v>2</v>
      </c>
      <c r="U25" s="3" t="str">
        <f>Monitoring_new!U25</f>
        <v>N/A</v>
      </c>
      <c r="V25" s="3">
        <f>Monitoring_new!V25</f>
        <v>2</v>
      </c>
      <c r="W25" s="70" t="str">
        <f>IF(Monitoring_new!W25="","",Monitoring_new!W25)</f>
        <v>nu</v>
      </c>
      <c r="X25" s="39" t="str">
        <f>IF(Monitoring_new!X25="","",Monitoring_new!X25)</f>
        <v>Pagina web nefuncțională ( 13 aprilie 2020)</v>
      </c>
      <c r="Y25" s="70" t="str">
        <f>IF(Monitoring_new!Y25="","",Monitoring_new!Y25)</f>
        <v>nu</v>
      </c>
      <c r="Z25" s="55" t="str">
        <f>IF(Monitoring_new!Z25="","",Monitoring_new!Z25)</f>
        <v>Nu sînt informații pe web (ultima dată verificat la 13.04.2020)</v>
      </c>
      <c r="AA25" s="70" t="str">
        <f>IF(Monitoring_new!AA25="","",Monitoring_new!AA25)</f>
        <v>partial</v>
      </c>
      <c r="AB25" s="79" t="str">
        <f>IF(Monitoring_new!AB25="","",Monitoring_new!AB25)</f>
        <v>https://www.termoelectrica.md/ro_RO/locatiuni/</v>
      </c>
      <c r="AC25" s="70" t="str">
        <f>IF(Monitoring_new!AC25="","",Monitoring_new!AC25)</f>
        <v>partial</v>
      </c>
      <c r="AD25" s="86" t="str">
        <f>IF(Monitoring_new!AD25="","",Monitoring_new!AD25)</f>
        <v>https://moldtelecom.md/files/Spatii%20libere%20aprobate%20la%20Consiliul%20MTC.pdf</v>
      </c>
      <c r="AE25" s="70" t="str">
        <f>IF(Monitoring_new!AE25="","",Monitoring_new!AE25)</f>
        <v>nu</v>
      </c>
      <c r="AF25" s="86" t="str">
        <f>IF(Monitoring_new!AF25="","",Monitoring_new!AF25)</f>
        <v>Nu sînt informații pe web (ultima dată verificat la 13.04.2020)</v>
      </c>
      <c r="AG25" s="70" t="str">
        <f>IF(Monitoring_new!AG25="","",Monitoring_new!AG25)</f>
        <v>partial</v>
      </c>
      <c r="AH25" s="79" t="str">
        <f>IF(Monitoring_new!AH25="","",Monitoring_new!AH25)</f>
        <v>http://www.mecagro.md/ro/anounce-ro/93-chirie</v>
      </c>
      <c r="AI25" s="70" t="str">
        <f>IF(Monitoring_new!AI25="","",Monitoring_new!AI25)</f>
        <v>nu</v>
      </c>
      <c r="AJ25" s="79" t="str">
        <f>IF(Monitoring_new!AJ25="","",Monitoring_new!AJ25)</f>
        <v>Nu sînt informații (ultima dată verificat la 13.04.2020)</v>
      </c>
      <c r="AK25" s="70" t="str">
        <f>IF(Monitoring_new!AK25="","",Monitoring_new!AK25)</f>
        <v>n/a</v>
      </c>
      <c r="AL25" s="95" t="str">
        <f>IF(Monitoring_new!AL25="","",Monitoring_new!AL25)</f>
        <v>Nu sînt informații (ultima dată verificat la 13.04.2020)</v>
      </c>
      <c r="AM25" s="70" t="str">
        <f>IF(Monitoring_new!AM25="","",Monitoring_new!AM25)</f>
        <v>partial</v>
      </c>
      <c r="AN25" s="80" t="str">
        <f>IF(Monitoring_new!AN25="","",Monitoring_new!AN25)</f>
        <v>http://www.railway.md/?l=ro&amp;h=BG0l8rJIUvBHtE0yeoMmBZzK/9FVgH2J</v>
      </c>
      <c r="AO25" s="70" t="str">
        <f>IF(Monitoring_new!AO25="","",Monitoring_new!AO25)</f>
        <v>nu</v>
      </c>
      <c r="AP25" s="79" t="str">
        <f>IF(Monitoring_new!AP25="","",Monitoring_new!AP25)</f>
        <v>Nu sînt informații (ultima dată verificat la 13.04.2020)</v>
      </c>
      <c r="AQ25" s="70" t="str">
        <f>IF(Monitoring_new!AQ25="","",Monitoring_new!AQ25)</f>
        <v>nu</v>
      </c>
      <c r="AR25" s="103" t="str">
        <f>IF(Monitoring_new!AR25="","",Monitoring_new!AR25)</f>
        <v>Nu sînt informații (ultima dată verificat la 13.04.2020)</v>
      </c>
      <c r="AS25" s="70" t="str">
        <f>IF(Monitoring_new!AS25="","",Monitoring_new!AS25)</f>
        <v>nu</v>
      </c>
      <c r="AT25" s="86" t="str">
        <f>IF(Monitoring_new!AT25="","",Monitoring_new!AT25)</f>
        <v>Nu sînt informații (ultima dată verificat la 13.04.2020)</v>
      </c>
      <c r="AU25" s="70" t="str">
        <f>IF(Monitoring_new!AU25="","",Monitoring_new!AU25)</f>
        <v>nu</v>
      </c>
      <c r="AV25" s="86" t="str">
        <f>IF(Monitoring_new!AV25="","",Monitoring_new!AV25)</f>
        <v>Nu sînt informații (ultima dată verificat la 13.04.2020)</v>
      </c>
      <c r="AW25" s="70" t="str">
        <f>IF(Monitoring_new!AW25="","",Monitoring_new!AW25)</f>
        <v>nu</v>
      </c>
      <c r="AX25" s="95" t="str">
        <f>IF(Monitoring_new!AX25="","",Monitoring_new!AX25)</f>
        <v>Nu sînt informații (ultima dată verificat la 13.04.2020)</v>
      </c>
      <c r="AY25" s="70" t="str">
        <f>IF(Monitoring_new!AY25="","",Monitoring_new!AY25)</f>
        <v>nu</v>
      </c>
      <c r="AZ25" s="86" t="str">
        <f>IF(Monitoring_new!AZ25="","",Monitoring_new!AZ25)</f>
        <v>Nu sînt informații (ultima dată verificat la 13.04.2020)</v>
      </c>
      <c r="BA25" s="70" t="str">
        <f>IF(Monitoring_new!BA25="","",Monitoring_new!BA25)</f>
        <v>nu</v>
      </c>
      <c r="BB25" s="86" t="str">
        <f>IF(Monitoring_new!BB25="","",Monitoring_new!BB25)</f>
        <v>Nu sînt informații (ultima dată verificat la 13.04.2020)</v>
      </c>
      <c r="BC25" s="70" t="str">
        <f>IF(Monitoring_new!BC25="","",Monitoring_new!BC25)</f>
        <v>nu</v>
      </c>
      <c r="BD25" s="86" t="str">
        <f>IF(Monitoring_new!BD25="","",Monitoring_new!BD25)</f>
        <v>Nu sînt informații (ultima dată verificat la 13.04.2020)</v>
      </c>
      <c r="BE25" s="70" t="str">
        <f>IF(Monitoring_new!BE25="","",Monitoring_new!BE25)</f>
        <v>nu</v>
      </c>
      <c r="BF25" s="86" t="str">
        <f>IF(Monitoring_new!BF25="","",Monitoring_new!BF25)</f>
        <v>Nu sînt informații (ultima dată verificat la 13.04.2020)</v>
      </c>
      <c r="BG25" s="70" t="str">
        <f>IF(Monitoring_new!BG25="","",Monitoring_new!BG25)</f>
        <v>nu</v>
      </c>
      <c r="BH25" s="103" t="str">
        <f>IF(Monitoring_new!BH25="","",Monitoring_new!BH25)</f>
        <v>Nu sînt informații (ultima dată verificat la 13.04.2020)</v>
      </c>
      <c r="BI25" s="70" t="str">
        <f>IF(Monitoring_new!BI25="","",Monitoring_new!BI25)</f>
        <v>nu</v>
      </c>
      <c r="BJ25" s="86" t="str">
        <f>IF(Monitoring_new!BJ25="","",Monitoring_new!BJ25)</f>
        <v>Nu sînt informații (ultima dată verificat la 13.04.2020)</v>
      </c>
      <c r="BK25" s="70" t="str">
        <f>IF(Monitoring_new!BK25="","",Monitoring_new!BK25)</f>
        <v>nu</v>
      </c>
      <c r="BL25" s="86" t="str">
        <f>IF(Monitoring_new!BL25="","",Monitoring_new!BL25)</f>
        <v>Nu sînt informații (ultima dată verificat la 13.04.2020)</v>
      </c>
      <c r="BM25" s="70" t="str">
        <f>IF(Monitoring_new!BM25="","",Monitoring_new!BM25)</f>
        <v>nu</v>
      </c>
      <c r="BN25" s="86" t="str">
        <f>IF(Monitoring_new!BN25="","",Monitoring_new!BN25)</f>
        <v>Nu sînt informații (ultima dată verificat la 13.04.2020)</v>
      </c>
      <c r="BO25" s="70" t="str">
        <f>IF(Monitoring_new!BO25="","",Monitoring_new!BO25)</f>
        <v>nu</v>
      </c>
      <c r="BP25" s="103" t="str">
        <f>IF(Monitoring_new!BP25="","",Monitoring_new!BP25)</f>
        <v>Nu sînt informații (ultima dată verificat la 13.04.2020)</v>
      </c>
      <c r="BQ25" s="70" t="str">
        <f>IF(Monitoring_new!BQ25="","",Monitoring_new!BQ25)</f>
        <v>n/a</v>
      </c>
      <c r="BR25" s="79" t="str">
        <f>IF(Monitoring_new!BR25="","",Monitoring_new!BR25)</f>
        <v>Conform răspunsului din chestionar</v>
      </c>
      <c r="BS25" s="70" t="str">
        <f>IF(Monitoring_new!BS25="","",Monitoring_new!BS25)</f>
        <v>nu</v>
      </c>
      <c r="BT25" s="103" t="str">
        <f>IF(Monitoring_new!BT25="","",Monitoring_new!BT25)</f>
        <v>Nu sînt informații (ultima dată verificat la 13.04.2020)</v>
      </c>
      <c r="BU25" s="70" t="str">
        <f>IF(Monitoring_new!BU25="","",Monitoring_new!BU25)</f>
        <v>nu</v>
      </c>
      <c r="BV25" s="86" t="str">
        <f>IF(Monitoring_new!BV25="","",Monitoring_new!BV25)</f>
        <v>Nu sînt informații (ultima dată verificat la 13.04.2020)</v>
      </c>
      <c r="BW25" s="70" t="str">
        <f>IF(Monitoring_new!BW25="","",Monitoring_new!BW25)</f>
        <v>nu</v>
      </c>
      <c r="BX25" s="86" t="str">
        <f>IF(Monitoring_new!BX25="","",Monitoring_new!BX25)</f>
        <v>Nu sînt informații (ultima dată verificat la 13.04.2020)</v>
      </c>
      <c r="BY25" s="70" t="str">
        <f>IF(Monitoring_new!BY25="","",Monitoring_new!BY25)</f>
        <v>nu</v>
      </c>
      <c r="BZ25" s="95" t="str">
        <f>IF(Monitoring_new!BZ25="","",Monitoring_new!BZ25)</f>
        <v>Nu sînt informații (ultima dată verificat la 13.04.2020)</v>
      </c>
      <c r="CA25" s="70" t="str">
        <f>IF(Monitoring_new!CA25="","",Monitoring_new!CA25)</f>
        <v>nu</v>
      </c>
      <c r="CB25" s="79" t="str">
        <f>IF(Monitoring_new!CB25="","",Monitoring_new!CB25)</f>
        <v>Nu sînt informații (ultima dată verificat la 13.04.2020)</v>
      </c>
      <c r="CC25" s="70" t="str">
        <f>IF(Monitoring_new!CC25="","",Monitoring_new!CC25)</f>
        <v>nu</v>
      </c>
      <c r="CD25" s="113" t="str">
        <f>IF(Monitoring_new!CD25="","",Monitoring_new!CD25)</f>
        <v>Nu sînt informații (ultima dată verificat la 13.04.2020)</v>
      </c>
      <c r="CE25" s="70" t="str">
        <f>IF(Monitoring_new!CE25="","",Monitoring_new!CE25)</f>
        <v>da</v>
      </c>
      <c r="CF25" s="119" t="str">
        <f>IF(Monitoring_new!CF25="","",Monitoring_new!CF25)</f>
        <v>http://manej.md/index.php?pag=news&amp;id=1225&amp;rid=24&amp;l=ro
http://manej.md/index.php?pag=news&amp;id=1180&amp;rid=50&amp;l=ro</v>
      </c>
      <c r="CG25" s="70" t="str">
        <f>IF(Monitoring_new!CG25="","",Monitoring_new!CG25)</f>
        <v>nu</v>
      </c>
      <c r="CH25" s="79" t="str">
        <f>IF(Monitoring_new!CH25="","",Monitoring_new!CH25)</f>
        <v>Nu sînt informații (ultima dată verificat la 13.04.2020)</v>
      </c>
      <c r="CI25" s="70" t="str">
        <f>IF(Monitoring_new!CI25="","",Monitoring_new!CI25)</f>
        <v>nu</v>
      </c>
      <c r="CJ25" s="79" t="str">
        <f>IF(Monitoring_new!CJ25="","",Monitoring_new!CJ25)</f>
        <v>Nu sînt informații (ultima dată verificat la 13.04.2020)</v>
      </c>
      <c r="CK25" s="70" t="str">
        <f>IF(Monitoring_new!CK25="","",Monitoring_new!CK25)</f>
        <v>nu</v>
      </c>
      <c r="CL25" s="79" t="str">
        <f>IF(Monitoring_new!CL25="","",Monitoring_new!CL25)</f>
        <v>Nu sînt informații (ultima dată verificat la 13.04.2020)</v>
      </c>
      <c r="CM25" s="70" t="str">
        <f>IF(Monitoring_new!CM25="","",Monitoring_new!CM25)</f>
        <v>nu</v>
      </c>
      <c r="CN25" s="79" t="str">
        <f>IF(Monitoring_new!CN25="","",Monitoring_new!CN25)</f>
        <v>Nu sînt informații (ultima dată verificat la 13.04.2020)</v>
      </c>
      <c r="CO25" s="70" t="str">
        <f>IF(Monitoring_new!CO25="","",Monitoring_new!CO25)</f>
        <v>nu</v>
      </c>
      <c r="CP25" s="79" t="str">
        <f>IF(Monitoring_new!CP25="","",Monitoring_new!CP25)</f>
        <v>Nu sînt informații (ultima dată verificat la 13.04.2020)</v>
      </c>
      <c r="CQ25" s="70" t="str">
        <f>IF(Monitoring_new!CQ25="","",Monitoring_new!CQ25)</f>
        <v>nu</v>
      </c>
      <c r="CR25" s="79" t="str">
        <f>IF(Monitoring_new!CR25="","",Monitoring_new!CR25)</f>
        <v>Nu sînt informații (ultima dată verificat la 13.04.2020)</v>
      </c>
      <c r="CS25" s="70" t="str">
        <f>IF(Monitoring_new!CS25="","",Monitoring_new!CS25)</f>
        <v>n/a</v>
      </c>
      <c r="CT25" s="79" t="str">
        <f>IF(Monitoring_new!CT25="","",Monitoring_new!CT25)</f>
        <v>Nu sînt informații (ultima dată verificat la 13.04.2020)</v>
      </c>
      <c r="CU25" s="70" t="str">
        <f>IF(Monitoring_new!CU25="","",Monitoring_new!CU25)</f>
        <v>partial</v>
      </c>
      <c r="CV25" s="79" t="str">
        <f>IF(Monitoring_new!CV25="","",Monitoring_new!CV25)</f>
        <v>http://moldexpo.md/servicii/</v>
      </c>
      <c r="CW25" s="70" t="str">
        <f>IF(Monitoring_new!CW25="","",Monitoring_new!CW25)</f>
        <v>da</v>
      </c>
      <c r="CX25" s="79" t="str">
        <f>IF(Monitoring_new!CX25="","",Monitoring_new!CX25)</f>
        <v>https://tracom.md/resident/
https://tracom.md/infocenters/notice/</v>
      </c>
      <c r="CY25" s="70" t="str">
        <f>IF(Monitoring_new!CY25="","",Monitoring_new!CY25)</f>
        <v>nu</v>
      </c>
      <c r="CZ25" s="79" t="str">
        <f>IF(Monitoring_new!CZ25="","",Monitoring_new!CZ25)</f>
        <v>Nu sînt informații (ultima dată verificat la 13.04.2020)</v>
      </c>
      <c r="DA25" s="70" t="str">
        <f>IF(Monitoring_new!DA25="","",Monitoring_new!DA25)</f>
        <v>nu</v>
      </c>
      <c r="DB25" s="79" t="str">
        <f>IF(Monitoring_new!DB25="","",Monitoring_new!DB25)</f>
        <v>Nu sînt informații (ultima dată verificat la 13.04.2020)</v>
      </c>
      <c r="DC25" s="70" t="str">
        <f>IF(Monitoring_new!DC25="","",Monitoring_new!DC25)</f>
        <v>nu</v>
      </c>
      <c r="DD25" s="79" t="str">
        <f>IF(Monitoring_new!DD25="","",Monitoring_new!DD25)</f>
        <v>Nu sînt informații (ultima dată verificat la 13.04.2020)</v>
      </c>
      <c r="DE25" s="70" t="str">
        <f>IF(Monitoring_new!DE25="","",Monitoring_new!DE25)</f>
        <v>nu</v>
      </c>
      <c r="DF25" s="79" t="str">
        <f>IF(Monitoring_new!DF25="","",Monitoring_new!DF25)</f>
        <v>Nu sînt informații (ultima dată verificat la 13.04.2020)</v>
      </c>
      <c r="DG25" s="70" t="str">
        <f>IF(Monitoring_new!DG25="","",Monitoring_new!DG25)</f>
        <v>nu</v>
      </c>
      <c r="DH25" s="79" t="str">
        <f>IF(Monitoring_new!DH25="","",Monitoring_new!DH25)</f>
        <v>Nu sînt informații (ultima dată verificat la 13.04.2020)</v>
      </c>
      <c r="DI25" s="70" t="str">
        <f>IF(Monitoring_new!DI25="","",Monitoring_new!DI25)</f>
        <v>nu</v>
      </c>
      <c r="DJ25" s="79" t="str">
        <f>IF(Monitoring_new!DJ25="","",Monitoring_new!DJ25)</f>
        <v>Nu sînt informații (ultima dată verificat la 13.04.2020)</v>
      </c>
      <c r="DK25" s="70" t="str">
        <f>IF(Monitoring_new!DK25="","",Monitoring_new!DK25)</f>
        <v>nu</v>
      </c>
      <c r="DL25" s="79" t="str">
        <f>IF(Monitoring_new!DL25="","",Monitoring_new!DL25)</f>
        <v>Nu sînt informații (ultima dată verificat la 13.04.2020)</v>
      </c>
      <c r="DM25" s="70" t="str">
        <f>IF(Monitoring_new!DM25="","",Monitoring_new!DM25)</f>
        <v>nu</v>
      </c>
      <c r="DN25" s="79" t="str">
        <f>IF(Monitoring_new!DN25="","",Monitoring_new!DN25)</f>
        <v>Nu sînt informații (ultima dată verificat la 13.04.2020)</v>
      </c>
      <c r="DO25" s="70" t="str">
        <f>IF(Monitoring_new!DO25="","",Monitoring_new!DO25)</f>
        <v>nu</v>
      </c>
      <c r="DP25" s="79" t="str">
        <f>IF(Monitoring_new!DP25="","",Monitoring_new!DP25)</f>
        <v>Nu sînt informații (ultima dată verificat la 13.04.2020)</v>
      </c>
      <c r="DQ25" s="70" t="str">
        <f>IF(Monitoring_new!DQ25="","",Monitoring_new!DQ25)</f>
        <v>nu</v>
      </c>
      <c r="DR25" s="79" t="str">
        <f>IF(Monitoring_new!DR25="","",Monitoring_new!DR25)</f>
        <v>Nu sînt informații (ultima dată verificat la 13.04.2020)</v>
      </c>
      <c r="DS25" s="70" t="str">
        <f>IF(Monitoring_new!DS25="","",Monitoring_new!DS25)</f>
        <v>nu</v>
      </c>
      <c r="DT25" s="79" t="str">
        <f>IF(Monitoring_new!DT25="","",Monitoring_new!DT25)</f>
        <v>Nu sînt informații (ultima dată verificat la 13.04.2020)</v>
      </c>
      <c r="DU25" s="70" t="str">
        <f>IF(Monitoring_new!DU25="","",Monitoring_new!DU25)</f>
        <v>da</v>
      </c>
      <c r="DV25" s="79" t="str">
        <f>IF(Monitoring_new!DV25="","",Monitoring_new!DV25)</f>
        <v>http://moldova-freezone.md/ro/news/oferta-nc-peri-loca-iune.html
http://moldova-freezone.md/ro/oferta-curenta.html</v>
      </c>
      <c r="DW25" s="70" t="str">
        <f>IF(Monitoring_new!DW25="","",Monitoring_new!DW25)</f>
        <v>nu</v>
      </c>
      <c r="DX25" s="79" t="str">
        <f>IF(Monitoring_new!DX25="","",Monitoring_new!DX25)</f>
        <v>Nu sînt informații (ultima dată verificat la 13.04.2020)</v>
      </c>
      <c r="DY25" s="70" t="str">
        <f>IF(Monitoring_new!DY25="","",Monitoring_new!DY25)</f>
        <v>nu</v>
      </c>
      <c r="DZ25" s="79" t="str">
        <f>IF(Monitoring_new!DZ25="","",Monitoring_new!DZ25)</f>
        <v>Nu sînt informații (ultima dată verificat la 13.04.2020)</v>
      </c>
      <c r="EA25" s="70" t="str">
        <f>IF(Monitoring_new!EA25="","",Monitoring_new!EA25)</f>
        <v>nu</v>
      </c>
      <c r="EB25" s="79" t="str">
        <f>IF(Monitoring_new!EB25="","",Monitoring_new!EB25)</f>
        <v>Nu sînt informații (ultima dată verificat la 13.04.2020)</v>
      </c>
      <c r="EC25" s="70" t="str">
        <f>IF(Monitoring_new!EC25="","",Monitoring_new!EC25)</f>
        <v>nu</v>
      </c>
      <c r="ED25" s="79" t="str">
        <f>IF(Monitoring_new!ED25="","",Monitoring_new!ED25)</f>
        <v>Nu sînt informații (ultima dată verificat la 13.04.2020)</v>
      </c>
      <c r="EE25" s="70" t="str">
        <f>IF(Monitoring_new!EE25="","",Monitoring_new!EE25)</f>
        <v>nu</v>
      </c>
      <c r="EF25" s="79" t="str">
        <f>IF(Monitoring_new!EF25="","",Monitoring_new!EF25)</f>
        <v>Nu sînt informații (ultima dată verificat la 13.04.2020)</v>
      </c>
      <c r="EG25" s="70" t="str">
        <f>IF(Monitoring_new!EG25="","",Monitoring_new!EG25)</f>
        <v>nu</v>
      </c>
      <c r="EH25" s="79" t="str">
        <f>IF(Monitoring_new!EH25="","",Monitoring_new!EH25)</f>
        <v>Nu sînt informații (ultima dată verificat la 13.04.2020)</v>
      </c>
      <c r="EI25" s="70" t="str">
        <f>IF(Monitoring_new!EI25="","",Monitoring_new!EI25)</f>
        <v>nu</v>
      </c>
      <c r="EJ25" s="79" t="str">
        <f>IF(Monitoring_new!EJ25="","",Monitoring_new!EJ25)</f>
        <v>Nu sînt informații (ultima dată verificat la 13.04.2020)</v>
      </c>
      <c r="EK25" s="70" t="str">
        <f>IF(Monitoring_new!EK25="","",Monitoring_new!EK25)</f>
        <v>nu</v>
      </c>
      <c r="EL25" s="79" t="str">
        <f>IF(Monitoring_new!EL25="","",Monitoring_new!EL25)</f>
        <v>Nu sînt informații (ultima dată verificat la 13.04.2020)</v>
      </c>
      <c r="EM25" s="70" t="str">
        <f>IF(Monitoring_new!EM25="","",Monitoring_new!EM25)</f>
        <v>nu</v>
      </c>
      <c r="EN25" s="79" t="str">
        <f>IF(Monitoring_new!EN25="","",Monitoring_new!EN25)</f>
        <v>Nu sînt informații (ultima dată verificat la 13.04.2020)</v>
      </c>
      <c r="EO25" s="70" t="str">
        <f>IF(Monitoring_new!EO25="","",Monitoring_new!EO25)</f>
        <v>nu</v>
      </c>
      <c r="EP25" s="79" t="str">
        <f>IF(Monitoring_new!EP25="","",Monitoring_new!EP25)</f>
        <v>Nu sînt informații (ultima dată verificat la 13.04.2020)</v>
      </c>
      <c r="EQ25" s="70" t="str">
        <f>IF(Monitoring_new!EQ25="","",Monitoring_new!EQ25)</f>
        <v>nu</v>
      </c>
      <c r="ER25" s="79" t="str">
        <f>IF(Monitoring_new!ER25="","",Monitoring_new!ER25)</f>
        <v>Nu sînt informații (ultima dată verificat la 13.04.2020)</v>
      </c>
      <c r="ES25" s="70" t="str">
        <f>IF(Monitoring_new!ES25="","",Monitoring_new!ES25)</f>
        <v>nu</v>
      </c>
      <c r="ET25" s="79" t="str">
        <f>IF(Monitoring_new!ET25="","",Monitoring_new!ET25)</f>
        <v>Nu sînt informații (ultima dată verificat la 13.04.2020)</v>
      </c>
      <c r="EU25" s="70" t="str">
        <f>IF(Monitoring_new!EU25="","",Monitoring_new!EU25)</f>
        <v>nu</v>
      </c>
      <c r="EV25" s="79" t="str">
        <f>IF(Monitoring_new!EV25="","",Monitoring_new!EV25)</f>
        <v>Nu sînt informații (ultima dată verificat la 13.04.2020)</v>
      </c>
      <c r="EW25" s="70" t="str">
        <f>IF(Monitoring_new!EW25="","",Monitoring_new!EW25)</f>
        <v>nu</v>
      </c>
      <c r="EX25" s="79" t="str">
        <f>IF(Monitoring_new!EX25="","",Monitoring_new!EX25)</f>
        <v>Nu sînt informații (ultima dată verificat la 13.04.2020)</v>
      </c>
      <c r="EY25" s="70" t="str">
        <f>IF(Monitoring_new!EY25="","",Monitoring_new!EY25)</f>
        <v>nu</v>
      </c>
      <c r="EZ25" s="79" t="str">
        <f>IF(Monitoring_new!EZ25="","",Monitoring_new!EZ25)</f>
        <v>Nu sînt informații (ultima dată verificat la 13.04.2020)</v>
      </c>
      <c r="FA25" s="173" t="str">
        <f t="shared" si="0"/>
        <v>da</v>
      </c>
      <c r="FB25" s="173">
        <f t="shared" si="1"/>
        <v>3</v>
      </c>
      <c r="FC25" s="173" t="str">
        <f t="shared" si="2"/>
        <v>nu</v>
      </c>
      <c r="FD25" s="173">
        <f t="shared" si="3"/>
        <v>56</v>
      </c>
      <c r="FE25" s="173" t="str">
        <f t="shared" si="4"/>
        <v>partial / alte modalitati</v>
      </c>
      <c r="FF25" s="173">
        <f t="shared" si="5"/>
        <v>0</v>
      </c>
      <c r="FG25" s="173" t="str">
        <f t="shared" si="6"/>
        <v>N/A</v>
      </c>
      <c r="FH25" s="173">
        <f t="shared" si="7"/>
        <v>3</v>
      </c>
      <c r="FI25" s="173" t="str">
        <f t="shared" si="10"/>
        <v>partial</v>
      </c>
      <c r="FJ25" s="173">
        <f t="shared" si="11"/>
        <v>5</v>
      </c>
      <c r="FK25" s="173">
        <f t="shared" si="12"/>
        <v>67</v>
      </c>
      <c r="FL25" s="173" t="str">
        <f t="shared" si="8"/>
        <v>da</v>
      </c>
      <c r="FM25" s="173" t="str">
        <f t="shared" si="9"/>
        <v>nu</v>
      </c>
      <c r="FN25" s="173">
        <f t="shared" si="13"/>
        <v>3</v>
      </c>
      <c r="FO25" s="173">
        <f t="shared" si="14"/>
        <v>56</v>
      </c>
      <c r="FP25" s="173">
        <f t="shared" si="15"/>
        <v>64</v>
      </c>
      <c r="FQ25" s="177">
        <f t="shared" si="16"/>
        <v>4.6875E-2</v>
      </c>
      <c r="FR25" s="177">
        <f t="shared" si="17"/>
        <v>0.875</v>
      </c>
      <c r="FS25" s="177">
        <f>COUNTIFS($W25:$EY25,$FL25,Points_new!$W$52:$EY$52,FS$1)/((COUNTIF(Points_new!$W$52:$EY$52,FS$1)-COUNTIFS($W25:$EY25,$FG25,Points_new!$W$52:$EY$52,FS$1)))</f>
        <v>4.6875E-2</v>
      </c>
      <c r="FT25" s="177">
        <f>COUNTIFS($W25:$EY25,$FL25,Points_new!$W$51:$EY$51,FT$1)/((COUNTIF(Points_new!$W$51:$EY$51,FT$1)-COUNTIFS($W25:$EY25,$FG25,Points_new!$W$51:$EY$51,FT$1)))</f>
        <v>5.2631578947368418E-2</v>
      </c>
      <c r="FU25" s="177">
        <f>COUNTIFS($W25:$EY25,$FL25,Points_new!$W$51:$EY$51,FU$1)/((COUNTIF(Points_new!$W$51:$EY$51,FU$1)-COUNTIFS($W25:$EY25,$FG25,Points_new!$W$51:$EY$51,FU$1)))</f>
        <v>0</v>
      </c>
      <c r="FV25" s="177" t="e">
        <f>COUNTIFS($W25:$EY25,$FL25,Points_new!$W$51:$EY$51,FV$1)/((COUNTIF(Points_new!$W$51:$EY$51,FV$1)-COUNTIFS($W25:$EY25,$FG25,Points_new!$W$51:$EY$51,FV$1)))</f>
        <v>#DIV/0!</v>
      </c>
      <c r="FW25" s="177" t="e">
        <f>COUNTIFS($W25:$EY25,$FL25,Points_new!$W$51:$EY$51,FW$1)/((COUNTIF(Points_new!$W$51:$EY$51,FW$1)-COUNTIFS($W25:$EY25,$FG25,Points_new!$W$51:$EY$51,FW$1)))</f>
        <v>#DIV/0!</v>
      </c>
      <c r="FX25" s="177">
        <f>COUNTIFS($W25:$EY25,$FL25,Points_new!$W$57:$EY$57,FX$1)/((COUNTIF(Points_new!$W$57:$EY$57,FX$1)-COUNTIFS($W25:$EY25,$FG25,Points_new!$W$57:$EY$57,FX$1)))</f>
        <v>0</v>
      </c>
      <c r="FY25" s="177">
        <f>COUNTIFS($W25:$EY25,$FL25,Points_new!$W$57:$EY$57,FY$1)/((COUNTIF(Points_new!$W$57:$EY$57,FY$1)-COUNTIFS($W25:$EY25,$FG25,Points_new!$W$57:$EY$57,FY$1)))</f>
        <v>0</v>
      </c>
      <c r="FZ25" s="177">
        <f>COUNTIFS($W25:$EY25,$FL25,Points_new!$W$57:$EY$57,FZ$1)/((COUNTIF(Points_new!$W$57:$EY$57,FZ$1)-COUNTIFS($W25:$EY25,$FG25,Points_new!$W$57:$EY$57,FZ$1)))</f>
        <v>0</v>
      </c>
      <c r="GA25" s="177">
        <f>COUNTIFS($W25:$EY25,$FL25,Points_new!$W$57:$EY$57,GA$1)/((COUNTIF(Points_new!$W$57:$EY$57,GA$1)-COUNTIFS($W25:$EY25,$FG25,Points_new!$W$57:$EY$57,GA$1)))</f>
        <v>0</v>
      </c>
      <c r="GB25" s="177" t="e">
        <f>COUNTIFS($W25:$EY25,$FL25,Points_new!$W$57:$EY$57,GB$1)/((COUNTIF(Points_new!$W$57:$EY$57,GB$1)-COUNTIFS($W25:$EY25,$FG25,Points_new!$W$57:$EY$57,GB$1)))</f>
        <v>#DIV/0!</v>
      </c>
      <c r="GC25" s="177" t="e">
        <f>COUNTIFS($W25:$EY25,$FL25,Points_new!$W$57:$EY$57,GC$1)/((COUNTIF(Points_new!$W$57:$EY$57,GC$1)-COUNTIFS($W25:$EY25,$FG25,Points_new!$W$57:$EY$57,GC$1)))</f>
        <v>#DIV/0!</v>
      </c>
      <c r="GD25" s="177">
        <f>COUNTIFS($W25:$EY25,$FL25,Points_new!$W$55:$EY$55,GD$1)/((COUNTIF(Points_new!$W$55:$EY$55,GD$1)-COUNTIFS($W25:$EY25,$FG25,Points_new!$W$55:$EY$55,GD$1)))</f>
        <v>4.6875E-2</v>
      </c>
      <c r="GE25" s="177" t="e">
        <f>COUNTIFS($W25:$EY25,$FL25,Points_new!$W$55:$EY$55,GE$1)/((COUNTIF(Points_new!$W$55:$EY$55,GE$1)-COUNTIFS($W25:$EY25,$FG25,Points_new!$W$55:$EY$55,GE$1)))</f>
        <v>#DIV/0!</v>
      </c>
      <c r="GF25" s="177" t="e">
        <f>COUNTIFS($W25:$EY25,$FL25,Points_new!$W$55:$EY$55,GF$1)/((COUNTIF(Points_new!$W$55:$EY$55,GF$1)-COUNTIFS($W25:$EY25,$FG25,Points_new!$W$55:$EY$55,GF$1)))</f>
        <v>#DIV/0!</v>
      </c>
    </row>
    <row r="26" spans="1:188" ht="15" customHeight="1" x14ac:dyDescent="0.3">
      <c r="A26" s="135" t="str">
        <f>Monitoring_new!A26</f>
        <v>Q25</v>
      </c>
      <c r="B26" s="157" t="str">
        <f>Monitoring_new!B26</f>
        <v>Pe pagina web sînt publicate numele și CV-le membrilor consiliului societății ?</v>
      </c>
      <c r="C26" s="157" t="str">
        <f>Monitoring_new!C26</f>
        <v>Are the names and CVs of Management Board members published on the Web page?</v>
      </c>
      <c r="D26" s="26" t="str">
        <f>Monitoring_new!D26</f>
        <v>Human Resources</v>
      </c>
      <c r="E26" s="24" t="str">
        <f>Monitoring_new!E26</f>
        <v>rum1</v>
      </c>
      <c r="F26" s="24" t="str">
        <f>Monitoring_new!F26</f>
        <v>rum1k</v>
      </c>
      <c r="G26" s="25">
        <f>Monitoring_new!G26</f>
        <v>2</v>
      </c>
      <c r="H26" s="24" t="str">
        <f>Monitoring_new!H26</f>
        <v>da</v>
      </c>
      <c r="I26" s="24" t="str">
        <f>Monitoring_new!I26</f>
        <v>yes</v>
      </c>
      <c r="J26" s="24" t="str">
        <f>Monitoring_new!J26</f>
        <v>nu</v>
      </c>
      <c r="K26" s="24" t="str">
        <f>Monitoring_new!K26</f>
        <v>no</v>
      </c>
      <c r="L26" s="24" t="str">
        <f>Monitoring_new!L26</f>
        <v>partial</v>
      </c>
      <c r="M26" s="24" t="str">
        <f>Monitoring_new!M26</f>
        <v>partially</v>
      </c>
      <c r="N26" s="24" t="str">
        <f>Monitoring_new!N26</f>
        <v>N/A</v>
      </c>
      <c r="O26" s="24" t="str">
        <f>Monitoring_new!O26</f>
        <v>N/A</v>
      </c>
      <c r="P26" s="24" t="str">
        <f>Monitoring_new!P26</f>
        <v>___</v>
      </c>
      <c r="Q26" s="24" t="str">
        <f>Monitoring_new!Q26</f>
        <v>___</v>
      </c>
      <c r="R26" s="25">
        <f>Monitoring_new!R26</f>
        <v>2</v>
      </c>
      <c r="S26" s="24">
        <f>Monitoring_new!S26</f>
        <v>0</v>
      </c>
      <c r="T26" s="25">
        <f>Monitoring_new!T26</f>
        <v>1</v>
      </c>
      <c r="U26" s="24" t="str">
        <f>Monitoring_new!U26</f>
        <v>N/A</v>
      </c>
      <c r="V26" s="24" t="str">
        <f>Monitoring_new!V26</f>
        <v>___</v>
      </c>
      <c r="W26" s="70" t="str">
        <f>IF(Monitoring_new!W26="","",Monitoring_new!W26)</f>
        <v>nu</v>
      </c>
      <c r="X26" s="41" t="str">
        <f>IF(Monitoring_new!X26="","",Monitoring_new!X26)</f>
        <v>Pagina web nefuncțională ( 13 aprilie 2020)</v>
      </c>
      <c r="Y26" s="70" t="str">
        <f>IF(Monitoring_new!Y26="","",Monitoring_new!Y26)</f>
        <v>partial</v>
      </c>
      <c r="Z26" s="74" t="str">
        <f>IF(Monitoring_new!Z26="","",Monitoring_new!Z26)</f>
        <v>http://www.franzeluta.info/files/raportul-financiar-anul-2019-1.pdf</v>
      </c>
      <c r="AA26" s="70" t="str">
        <f>IF(Monitoring_new!AA26="","",Monitoring_new!AA26)</f>
        <v>nu</v>
      </c>
      <c r="AB26" s="75" t="str">
        <f>IF(Monitoring_new!AB26="","",Monitoring_new!AB26)</f>
        <v>Nu sînt informații pe web (ultima dată verificat la 13.04.2020)</v>
      </c>
      <c r="AC26" s="70" t="str">
        <f>IF(Monitoring_new!AC26="","",Monitoring_new!AC26)</f>
        <v>partial</v>
      </c>
      <c r="AD26" s="75" t="str">
        <f>IF(Monitoring_new!AD26="","",Monitoring_new!AD26)</f>
        <v>https://moldtelecom.md/ro/personal/Consiliu_de_administrare</v>
      </c>
      <c r="AE26" s="70" t="str">
        <f>IF(Monitoring_new!AE26="","",Monitoring_new!AE26)</f>
        <v>nu</v>
      </c>
      <c r="AF26" s="75" t="str">
        <f>IF(Monitoring_new!AF26="","",Monitoring_new!AF26)</f>
        <v>Nu sînt informații pe web (ultima dată verificat la 13.04.2020)</v>
      </c>
      <c r="AG26" s="70" t="str">
        <f>IF(Monitoring_new!AG26="","",Monitoring_new!AG26)</f>
        <v>nu</v>
      </c>
      <c r="AH26" s="75" t="str">
        <f>IF(Monitoring_new!AH26="","",Monitoring_new!AH26)</f>
        <v>Nu sînt informații pe web (ultima dată verificat la 13.04.2020)</v>
      </c>
      <c r="AI26" s="70" t="str">
        <f>IF(Monitoring_new!AI26="","",Monitoring_new!AI26)</f>
        <v>nu</v>
      </c>
      <c r="AJ26" s="75" t="str">
        <f>IF(Monitoring_new!AJ26="","",Monitoring_new!AJ26)</f>
        <v>Nu sînt informații (ultima dată verificat la 13.04.2020)</v>
      </c>
      <c r="AK26" s="70" t="str">
        <f>IF(Monitoring_new!AK26="","",Monitoring_new!AK26)</f>
        <v>nu</v>
      </c>
      <c r="AL26" s="96" t="str">
        <f>IF(Monitoring_new!AL26="","",Monitoring_new!AL26)</f>
        <v>Nu sînt informații (ultima dată verificat la 13.04.2020)</v>
      </c>
      <c r="AM26" s="70" t="str">
        <f>IF(Monitoring_new!AM26="","",Monitoring_new!AM26)</f>
        <v>partial</v>
      </c>
      <c r="AN26" s="82" t="str">
        <f>IF(Monitoring_new!AN26="","",Monitoring_new!AN26)</f>
        <v>http://www.railway.md/?l=ro&amp;h=BG0l8rJIUvBGuamrozkTJ4VMdJJLvjkVKXLeU8vphzE3B98Kfx7RtA==</v>
      </c>
      <c r="AO26" s="70" t="str">
        <f>IF(Monitoring_new!AO26="","",Monitoring_new!AO26)</f>
        <v>nu</v>
      </c>
      <c r="AP26" s="75" t="str">
        <f>IF(Monitoring_new!AP26="","",Monitoring_new!AP26)</f>
        <v>Nu sînt informații (ultima dată verificat la 13.04.2020)</v>
      </c>
      <c r="AQ26" s="70" t="str">
        <f>IF(Monitoring_new!AQ26="","",Monitoring_new!AQ26)</f>
        <v>partial</v>
      </c>
      <c r="AR26" s="75" t="str">
        <f>IF(Monitoring_new!AR26="","",Monitoring_new!AR26)</f>
        <v>https://moldatsa.md/about/administration</v>
      </c>
      <c r="AS26" s="70" t="str">
        <f>IF(Monitoring_new!AS26="","",Monitoring_new!AS26)</f>
        <v>nu</v>
      </c>
      <c r="AT26" s="75" t="str">
        <f>IF(Monitoring_new!AT26="","",Monitoring_new!AT26)</f>
        <v>Nu sînt informații (ultima dată verificat la 13.04.2020)</v>
      </c>
      <c r="AU26" s="70" t="str">
        <f>IF(Monitoring_new!AU26="","",Monitoring_new!AU26)</f>
        <v>partial</v>
      </c>
      <c r="AV26" s="75" t="str">
        <f>IF(Monitoring_new!AV26="","",Monitoring_new!AV26)</f>
        <v>http://www.moldelectrica.md/ro/about/admin_council</v>
      </c>
      <c r="AW26" s="70" t="str">
        <f>IF(Monitoring_new!AW26="","",Monitoring_new!AW26)</f>
        <v>nu</v>
      </c>
      <c r="AX26" s="96" t="str">
        <f>IF(Monitoring_new!AX26="","",Monitoring_new!AX26)</f>
        <v>Nu sînt informații (ultima dată verificat la 13.04.2020)</v>
      </c>
      <c r="AY26" s="70" t="str">
        <f>IF(Monitoring_new!AY26="","",Monitoring_new!AY26)</f>
        <v>nu</v>
      </c>
      <c r="AZ26" s="75" t="str">
        <f>IF(Monitoring_new!AZ26="","",Monitoring_new!AZ26)</f>
        <v>Nu sînt informații (ultima dată verificat la 13.04.2020)</v>
      </c>
      <c r="BA26" s="70" t="str">
        <f>IF(Monitoring_new!BA26="","",Monitoring_new!BA26)</f>
        <v>nu</v>
      </c>
      <c r="BB26" s="75" t="str">
        <f>IF(Monitoring_new!BB26="","",Monitoring_new!BB26)</f>
        <v>Nu sînt informații (ultima dată verificat la 13.04.2020)</v>
      </c>
      <c r="BC26" s="70" t="str">
        <f>IF(Monitoring_new!BC26="","",Monitoring_new!BC26)</f>
        <v>nu</v>
      </c>
      <c r="BD26" s="75" t="str">
        <f>IF(Monitoring_new!BD26="","",Monitoring_new!BD26)</f>
        <v>Nu sînt informații (ultima dată verificat la 13.04.2020)</v>
      </c>
      <c r="BE26" s="70" t="str">
        <f>IF(Monitoring_new!BE26="","",Monitoring_new!BE26)</f>
        <v>nu</v>
      </c>
      <c r="BF26" s="75" t="str">
        <f>IF(Monitoring_new!BF26="","",Monitoring_new!BF26)</f>
        <v>Nu sînt informații (ultima dată verificat la 13.04.2020)</v>
      </c>
      <c r="BG26" s="70" t="str">
        <f>IF(Monitoring_new!BG26="","",Monitoring_new!BG26)</f>
        <v>nu</v>
      </c>
      <c r="BH26" s="75" t="str">
        <f>IF(Monitoring_new!BH26="","",Monitoring_new!BH26)</f>
        <v>Nu sînt informații (ultima dată verificat la 13.04.2020)</v>
      </c>
      <c r="BI26" s="70" t="str">
        <f>IF(Monitoring_new!BI26="","",Monitoring_new!BI26)</f>
        <v>partial</v>
      </c>
      <c r="BJ26" s="75" t="str">
        <f>IF(Monitoring_new!BJ26="","",Monitoring_new!BJ26)</f>
        <v>https://www.metalferos.md/bilant-contabil-pentru-s1-a2019/</v>
      </c>
      <c r="BK26" s="70" t="str">
        <f>IF(Monitoring_new!BK26="","",Monitoring_new!BK26)</f>
        <v>nu</v>
      </c>
      <c r="BL26" s="75" t="str">
        <f>IF(Monitoring_new!BL26="","",Monitoring_new!BL26)</f>
        <v>Nu sînt informații (ultima dată verificat la 13.04.2020)</v>
      </c>
      <c r="BM26" s="70" t="str">
        <f>IF(Monitoring_new!BM26="","",Monitoring_new!BM26)</f>
        <v>partial</v>
      </c>
      <c r="BN26" s="75" t="str">
        <f>IF(Monitoring_new!BN26="","",Monitoring_new!BN26)</f>
        <v>http://posta.md/ro/content/consiliul-de-administra%C8%9Bie</v>
      </c>
      <c r="BO26" s="70" t="str">
        <f>IF(Monitoring_new!BO26="","",Monitoring_new!BO26)</f>
        <v>partial</v>
      </c>
      <c r="BP26" s="75" t="str">
        <f>IF(Monitoring_new!BP26="","",Monitoring_new!BP26)</f>
        <v>https://www.moldovagaz.md/rom/despre-companie/organele-de-conducere</v>
      </c>
      <c r="BQ26" s="70" t="str">
        <f>IF(Monitoring_new!BQ26="","",Monitoring_new!BQ26)</f>
        <v>partial</v>
      </c>
      <c r="BR26" s="75" t="str">
        <f>IF(Monitoring_new!BR26="","",Monitoring_new!BR26)</f>
        <v>http://www.energocom.md/about-us/transparenta/174-rap-trms-priv-org-apr-iun-2</v>
      </c>
      <c r="BS26" s="70" t="str">
        <f>IF(Monitoring_new!BS26="","",Monitoring_new!BS26)</f>
        <v>nu</v>
      </c>
      <c r="BT26" s="75" t="str">
        <f>IF(Monitoring_new!BT26="","",Monitoring_new!BT26)</f>
        <v>Nu sînt informații (ultima dată verificat la 13.04.2020)</v>
      </c>
      <c r="BU26" s="70" t="str">
        <f>IF(Monitoring_new!BU26="","",Monitoring_new!BU26)</f>
        <v>nu</v>
      </c>
      <c r="BV26" s="75" t="str">
        <f>IF(Monitoring_new!BV26="","",Monitoring_new!BV26)</f>
        <v>Nu sînt informații (ultima dată verificat la 13.04.2020)</v>
      </c>
      <c r="BW26" s="70" t="str">
        <f>IF(Monitoring_new!BW26="","",Monitoring_new!BW26)</f>
        <v>nu</v>
      </c>
      <c r="BX26" s="75" t="str">
        <f>IF(Monitoring_new!BX26="","",Monitoring_new!BX26)</f>
        <v>Nu sînt informații (ultima dată verificat la 13.04.2020)</v>
      </c>
      <c r="BY26" s="70" t="str">
        <f>IF(Monitoring_new!BY26="","",Monitoring_new!BY26)</f>
        <v>nu</v>
      </c>
      <c r="BZ26" s="96" t="str">
        <f>IF(Monitoring_new!BZ26="","",Monitoring_new!BZ26)</f>
        <v>Nu sînt informații (ultima dată verificat la 13.04.2020)</v>
      </c>
      <c r="CA26" s="70" t="str">
        <f>IF(Monitoring_new!CA26="","",Monitoring_new!CA26)</f>
        <v>nu</v>
      </c>
      <c r="CB26" s="75" t="str">
        <f>IF(Monitoring_new!CB26="","",Monitoring_new!CB26)</f>
        <v>Nu sînt informații (ultima dată verificat la 13.04.2020)</v>
      </c>
      <c r="CC26" s="70" t="str">
        <f>IF(Monitoring_new!CC26="","",Monitoring_new!CC26)</f>
        <v>nu</v>
      </c>
      <c r="CD26" s="43" t="str">
        <f>IF(Monitoring_new!CD26="","",Monitoring_new!CD26)</f>
        <v>Nu sînt informații (ultima dată verificat la 13.04.2020)</v>
      </c>
      <c r="CE26" s="70" t="str">
        <f>IF(Monitoring_new!CE26="","",Monitoring_new!CE26)</f>
        <v>partial</v>
      </c>
      <c r="CF26" s="74" t="str">
        <f>IF(Monitoring_new!CF26="","",Monitoring_new!CF26)</f>
        <v>http://manej.md/index.php?pag=news&amp;id=1224&amp;l=ro</v>
      </c>
      <c r="CG26" s="70" t="str">
        <f>IF(Monitoring_new!CG26="","",Monitoring_new!CG26)</f>
        <v>nu</v>
      </c>
      <c r="CH26" s="75" t="str">
        <f>IF(Monitoring_new!CH26="","",Monitoring_new!CH26)</f>
        <v>Nu sînt informații (ultima dată verificat la 13.04.2020)</v>
      </c>
      <c r="CI26" s="70" t="str">
        <f>IF(Monitoring_new!CI26="","",Monitoring_new!CI26)</f>
        <v>nu</v>
      </c>
      <c r="CJ26" s="75" t="str">
        <f>IF(Monitoring_new!CJ26="","",Monitoring_new!CJ26)</f>
        <v>Nu sînt informații (ultima dată verificat la 13.04.2020)</v>
      </c>
      <c r="CK26" s="70" t="str">
        <f>IF(Monitoring_new!CK26="","",Monitoring_new!CK26)</f>
        <v>nu</v>
      </c>
      <c r="CL26" s="75" t="str">
        <f>IF(Monitoring_new!CL26="","",Monitoring_new!CL26)</f>
        <v>Nu sînt informații (ultima dată verificat la 13.04.2020)</v>
      </c>
      <c r="CM26" s="70" t="str">
        <f>IF(Monitoring_new!CM26="","",Monitoring_new!CM26)</f>
        <v>nu</v>
      </c>
      <c r="CN26" s="75" t="str">
        <f>IF(Monitoring_new!CN26="","",Monitoring_new!CN26)</f>
        <v>Nu sînt informații (ultima dată verificat la 13.04.2020)</v>
      </c>
      <c r="CO26" s="70" t="str">
        <f>IF(Monitoring_new!CO26="","",Monitoring_new!CO26)</f>
        <v>partial</v>
      </c>
      <c r="CP26" s="75" t="str">
        <f>IF(Monitoring_new!CP26="","",Monitoring_new!CP26)</f>
        <v>https://e-cmac.md/conducerea/#1506933427600-20ff1550-50eb</v>
      </c>
      <c r="CQ26" s="70" t="str">
        <f>IF(Monitoring_new!CQ26="","",Monitoring_new!CQ26)</f>
        <v>partial</v>
      </c>
      <c r="CR26" s="75" t="str">
        <f>IF(Monitoring_new!CR26="","",Monitoring_new!CR26)</f>
        <v>http://www.sanfarmprim.md/index.php?pag=page&amp;id=173&amp;l=ro</v>
      </c>
      <c r="CS26" s="70" t="str">
        <f>IF(Monitoring_new!CS26="","",Monitoring_new!CS26)</f>
        <v>partial</v>
      </c>
      <c r="CT26" s="75" t="str">
        <f>IF(Monitoring_new!CT26="","",Monitoring_new!CT26)</f>
        <v>http://editurastiinta.md/despre-noi</v>
      </c>
      <c r="CU26" s="70" t="str">
        <f>IF(Monitoring_new!CU26="","",Monitoring_new!CU26)</f>
        <v>nu</v>
      </c>
      <c r="CV26" s="75" t="str">
        <f>IF(Monitoring_new!CV26="","",Monitoring_new!CV26)</f>
        <v>Nu sînt informații (ultima dată verificat la 13.04.2020)</v>
      </c>
      <c r="CW26" s="70" t="str">
        <f>IF(Monitoring_new!CW26="","",Monitoring_new!CW26)</f>
        <v>partial</v>
      </c>
      <c r="CX26" s="75" t="str">
        <f>IF(Monitoring_new!CX26="","",Monitoring_new!CX26)</f>
        <v>https://tracom.md/pi-tracom/management/</v>
      </c>
      <c r="CY26" s="70" t="str">
        <f>IF(Monitoring_new!CY26="","",Monitoring_new!CY26)</f>
        <v>nu</v>
      </c>
      <c r="CZ26" s="75" t="str">
        <f>IF(Monitoring_new!CZ26="","",Monitoring_new!CZ26)</f>
        <v>Nu sînt informații (ultima dată verificat la 13.04.2020)</v>
      </c>
      <c r="DA26" s="70" t="str">
        <f>IF(Monitoring_new!DA26="","",Monitoring_new!DA26)</f>
        <v>nu</v>
      </c>
      <c r="DB26" s="75" t="str">
        <f>IF(Monitoring_new!DB26="","",Monitoring_new!DB26)</f>
        <v>Nu sînt informații (ultima dată verificat la 13.04.2020)</v>
      </c>
      <c r="DC26" s="70" t="str">
        <f>IF(Monitoring_new!DC26="","",Monitoring_new!DC26)</f>
        <v>nu</v>
      </c>
      <c r="DD26" s="75" t="str">
        <f>IF(Monitoring_new!DD26="","",Monitoring_new!DD26)</f>
        <v>Nu sînt informații (ultima dată verificat la 13.04.2020)</v>
      </c>
      <c r="DE26" s="70" t="str">
        <f>IF(Monitoring_new!DE26="","",Monitoring_new!DE26)</f>
        <v>nu</v>
      </c>
      <c r="DF26" s="75" t="str">
        <f>IF(Monitoring_new!DF26="","",Monitoring_new!DF26)</f>
        <v>Nu sînt informații (ultima dată verificat la 13.04.2020)</v>
      </c>
      <c r="DG26" s="70" t="str">
        <f>IF(Monitoring_new!DG26="","",Monitoring_new!DG26)</f>
        <v>nu</v>
      </c>
      <c r="DH26" s="75" t="str">
        <f>IF(Monitoring_new!DH26="","",Monitoring_new!DH26)</f>
        <v>Nu sînt informații (ultima dată verificat la 13.04.2020)</v>
      </c>
      <c r="DI26" s="70" t="str">
        <f>IF(Monitoring_new!DI26="","",Monitoring_new!DI26)</f>
        <v>nu</v>
      </c>
      <c r="DJ26" s="75" t="str">
        <f>IF(Monitoring_new!DJ26="","",Monitoring_new!DJ26)</f>
        <v>Nu sînt informații (ultima dată verificat la 13.04.2020)</v>
      </c>
      <c r="DK26" s="70" t="str">
        <f>IF(Monitoring_new!DK26="","",Monitoring_new!DK26)</f>
        <v>nu</v>
      </c>
      <c r="DL26" s="75" t="str">
        <f>IF(Monitoring_new!DL26="","",Monitoring_new!DL26)</f>
        <v>Nu sînt informații (ultima dată verificat la 13.04.2020)</v>
      </c>
      <c r="DM26" s="70" t="str">
        <f>IF(Monitoring_new!DM26="","",Monitoring_new!DM26)</f>
        <v>nu</v>
      </c>
      <c r="DN26" s="75" t="str">
        <f>IF(Monitoring_new!DN26="","",Monitoring_new!DN26)</f>
        <v>Nu sînt informații (ultima dată verificat la 13.04.2020)</v>
      </c>
      <c r="DO26" s="70" t="str">
        <f>IF(Monitoring_new!DO26="","",Monitoring_new!DO26)</f>
        <v>nu</v>
      </c>
      <c r="DP26" s="75" t="str">
        <f>IF(Monitoring_new!DP26="","",Monitoring_new!DP26)</f>
        <v>Nu sînt informații (ultima dată verificat la 13.04.2020)</v>
      </c>
      <c r="DQ26" s="70" t="str">
        <f>IF(Monitoring_new!DQ26="","",Monitoring_new!DQ26)</f>
        <v>nu</v>
      </c>
      <c r="DR26" s="75" t="str">
        <f>IF(Monitoring_new!DR26="","",Monitoring_new!DR26)</f>
        <v>Nu sînt informații (ultima dată verificat la 13.04.2020)</v>
      </c>
      <c r="DS26" s="70" t="str">
        <f>IF(Monitoring_new!DS26="","",Monitoring_new!DS26)</f>
        <v>nu</v>
      </c>
      <c r="DT26" s="75" t="str">
        <f>IF(Monitoring_new!DT26="","",Monitoring_new!DT26)</f>
        <v>Nu sînt informații (ultima dată verificat la 13.04.2020)</v>
      </c>
      <c r="DU26" s="70" t="str">
        <f>IF(Monitoring_new!DU26="","",Monitoring_new!DU26)</f>
        <v>nu</v>
      </c>
      <c r="DV26" s="75" t="str">
        <f>IF(Monitoring_new!DV26="","",Monitoring_new!DV26)</f>
        <v>Nu sînt informații (ultima dată verificat la 13.04.2020)</v>
      </c>
      <c r="DW26" s="70" t="str">
        <f>IF(Monitoring_new!DW26="","",Monitoring_new!DW26)</f>
        <v>nu</v>
      </c>
      <c r="DX26" s="75" t="str">
        <f>IF(Monitoring_new!DX26="","",Monitoring_new!DX26)</f>
        <v>Nu sînt informații (ultima dată verificat la 13.04.2020)</v>
      </c>
      <c r="DY26" s="70" t="str">
        <f>IF(Monitoring_new!DY26="","",Monitoring_new!DY26)</f>
        <v>partial</v>
      </c>
      <c r="DZ26" s="75" t="str">
        <f>IF(Monitoring_new!DZ26="","",Monitoring_new!DZ26)</f>
        <v>https://apa-balti.md/?page_id=1787&amp;lang=ro</v>
      </c>
      <c r="EA26" s="70" t="str">
        <f>IF(Monitoring_new!EA26="","",Monitoring_new!EA26)</f>
        <v>nu</v>
      </c>
      <c r="EB26" s="75" t="str">
        <f>IF(Monitoring_new!EB26="","",Monitoring_new!EB26)</f>
        <v>Nu sînt informații (ultima dată verificat la 13.04.2020)</v>
      </c>
      <c r="EC26" s="70" t="str">
        <f>IF(Monitoring_new!EC26="","",Monitoring_new!EC26)</f>
        <v>nu</v>
      </c>
      <c r="ED26" s="75" t="str">
        <f>IF(Monitoring_new!ED26="","",Monitoring_new!ED26)</f>
        <v>Nu sînt informații (ultima dată verificat la 13.04.2020)</v>
      </c>
      <c r="EE26" s="70" t="str">
        <f>IF(Monitoring_new!EE26="","",Monitoring_new!EE26)</f>
        <v>partial</v>
      </c>
      <c r="EF26" s="75" t="str">
        <f>IF(Monitoring_new!EF26="","",Monitoring_new!EF26)</f>
        <v>http://www.apacanalcahul.md/storage/2018/02/08/1518095444_93146200.pdf</v>
      </c>
      <c r="EG26" s="70" t="str">
        <f>IF(Monitoring_new!EG26="","",Monitoring_new!EG26)</f>
        <v>nu</v>
      </c>
      <c r="EH26" s="75" t="str">
        <f>IF(Monitoring_new!EH26="","",Monitoring_new!EH26)</f>
        <v>Nu sînt informații (ultima dată verificat la 13.04.2020)</v>
      </c>
      <c r="EI26" s="70" t="str">
        <f>IF(Monitoring_new!EI26="","",Monitoring_new!EI26)</f>
        <v>nu</v>
      </c>
      <c r="EJ26" s="75" t="str">
        <f>IF(Monitoring_new!EJ26="","",Monitoring_new!EJ26)</f>
        <v>Nu sînt informații (ultima dată verificat la 13.04.2020)</v>
      </c>
      <c r="EK26" s="70" t="str">
        <f>IF(Monitoring_new!EK26="","",Monitoring_new!EK26)</f>
        <v>nu</v>
      </c>
      <c r="EL26" s="75" t="str">
        <f>IF(Monitoring_new!EL26="","",Monitoring_new!EL26)</f>
        <v>Nu sînt informații (ultima dată verificat la 13.04.2020)</v>
      </c>
      <c r="EM26" s="70" t="str">
        <f>IF(Monitoring_new!EM26="","",Monitoring_new!EM26)</f>
        <v>nu</v>
      </c>
      <c r="EN26" s="75" t="str">
        <f>IF(Monitoring_new!EN26="","",Monitoring_new!EN26)</f>
        <v>Nu sînt informații (ultima dată verificat la 13.04.2020)</v>
      </c>
      <c r="EO26" s="70" t="str">
        <f>IF(Monitoring_new!EO26="","",Monitoring_new!EO26)</f>
        <v>nu</v>
      </c>
      <c r="EP26" s="75" t="str">
        <f>IF(Monitoring_new!EP26="","",Monitoring_new!EP26)</f>
        <v>Nu sînt informații (ultima dată verificat la 13.04.2020)</v>
      </c>
      <c r="EQ26" s="70" t="str">
        <f>IF(Monitoring_new!EQ26="","",Monitoring_new!EQ26)</f>
        <v>nu</v>
      </c>
      <c r="ER26" s="75" t="str">
        <f>IF(Monitoring_new!ER26="","",Monitoring_new!ER26)</f>
        <v>Nu sînt informații (ultima dată verificat la 13.04.2020)</v>
      </c>
      <c r="ES26" s="70" t="str">
        <f>IF(Monitoring_new!ES26="","",Monitoring_new!ES26)</f>
        <v>nu</v>
      </c>
      <c r="ET26" s="75" t="str">
        <f>IF(Monitoring_new!ET26="","",Monitoring_new!ET26)</f>
        <v>Nu sînt informații (ultima dată verificat la 13.04.2020)</v>
      </c>
      <c r="EU26" s="70" t="str">
        <f>IF(Monitoring_new!EU26="","",Monitoring_new!EU26)</f>
        <v>nu</v>
      </c>
      <c r="EV26" s="75" t="str">
        <f>IF(Monitoring_new!EV26="","",Monitoring_new!EV26)</f>
        <v>Nu sînt informații (ultima dată verificat la 13.04.2020)</v>
      </c>
      <c r="EW26" s="70" t="str">
        <f>IF(Monitoring_new!EW26="","",Monitoring_new!EW26)</f>
        <v>nu</v>
      </c>
      <c r="EX26" s="75" t="str">
        <f>IF(Monitoring_new!EX26="","",Monitoring_new!EX26)</f>
        <v>Nu sînt informații (ultima dată verificat la 13.04.2020)</v>
      </c>
      <c r="EY26" s="70" t="str">
        <f>IF(Monitoring_new!EY26="","",Monitoring_new!EY26)</f>
        <v>nu</v>
      </c>
      <c r="EZ26" s="75" t="str">
        <f>IF(Monitoring_new!EZ26="","",Monitoring_new!EZ26)</f>
        <v>Nu sînt informații (ultima dată verificat la 13.04.2020)</v>
      </c>
      <c r="FA26" s="173" t="str">
        <f t="shared" si="0"/>
        <v>da</v>
      </c>
      <c r="FB26" s="173">
        <f t="shared" si="1"/>
        <v>0</v>
      </c>
      <c r="FC26" s="173" t="str">
        <f t="shared" si="2"/>
        <v>nu</v>
      </c>
      <c r="FD26" s="173">
        <f t="shared" si="3"/>
        <v>51</v>
      </c>
      <c r="FE26" s="173" t="str">
        <f t="shared" si="4"/>
        <v>partial</v>
      </c>
      <c r="FF26" s="173">
        <f t="shared" si="5"/>
        <v>16</v>
      </c>
      <c r="FG26" s="173" t="str">
        <f t="shared" si="6"/>
        <v>N/A</v>
      </c>
      <c r="FH26" s="173">
        <f t="shared" si="7"/>
        <v>0</v>
      </c>
      <c r="FI26" s="173" t="str">
        <f t="shared" si="10"/>
        <v>___</v>
      </c>
      <c r="FJ26" s="173">
        <f t="shared" si="11"/>
        <v>0</v>
      </c>
      <c r="FK26" s="173">
        <f t="shared" si="12"/>
        <v>67</v>
      </c>
      <c r="FL26" s="173" t="str">
        <f t="shared" si="8"/>
        <v>da</v>
      </c>
      <c r="FM26" s="173" t="str">
        <f t="shared" si="9"/>
        <v>nu</v>
      </c>
      <c r="FN26" s="173">
        <f t="shared" si="13"/>
        <v>0</v>
      </c>
      <c r="FO26" s="173">
        <f t="shared" si="14"/>
        <v>51</v>
      </c>
      <c r="FP26" s="173">
        <f t="shared" si="15"/>
        <v>67</v>
      </c>
      <c r="FQ26" s="177">
        <f t="shared" si="16"/>
        <v>0</v>
      </c>
      <c r="FR26" s="177">
        <f t="shared" si="17"/>
        <v>0.76119402985074625</v>
      </c>
      <c r="FS26" s="177">
        <f>COUNTIFS($W26:$EY26,$FL26,Points_new!$W$52:$EY$52,FS$1)/((COUNTIF(Points_new!$W$52:$EY$52,FS$1)-COUNTIFS($W26:$EY26,$FG26,Points_new!$W$52:$EY$52,FS$1)))</f>
        <v>0</v>
      </c>
      <c r="FT26" s="177">
        <f>COUNTIFS($W26:$EY26,$FL26,Points_new!$W$51:$EY$51,FT$1)/((COUNTIF(Points_new!$W$51:$EY$51,FT$1)-COUNTIFS($W26:$EY26,$FG26,Points_new!$W$51:$EY$51,FT$1)))</f>
        <v>0</v>
      </c>
      <c r="FU26" s="177">
        <f>COUNTIFS($W26:$EY26,$FL26,Points_new!$W$51:$EY$51,FU$1)/((COUNTIF(Points_new!$W$51:$EY$51,FU$1)-COUNTIFS($W26:$EY26,$FG26,Points_new!$W$51:$EY$51,FU$1)))</f>
        <v>0</v>
      </c>
      <c r="FV26" s="177" t="e">
        <f>COUNTIFS($W26:$EY26,$FL26,Points_new!$W$51:$EY$51,FV$1)/((COUNTIF(Points_new!$W$51:$EY$51,FV$1)-COUNTIFS($W26:$EY26,$FG26,Points_new!$W$51:$EY$51,FV$1)))</f>
        <v>#DIV/0!</v>
      </c>
      <c r="FW26" s="177" t="e">
        <f>COUNTIFS($W26:$EY26,$FL26,Points_new!$W$51:$EY$51,FW$1)/((COUNTIF(Points_new!$W$51:$EY$51,FW$1)-COUNTIFS($W26:$EY26,$FG26,Points_new!$W$51:$EY$51,FW$1)))</f>
        <v>#DIV/0!</v>
      </c>
      <c r="FX26" s="177">
        <f>COUNTIFS($W26:$EY26,$FL26,Points_new!$W$57:$EY$57,FX$1)/((COUNTIF(Points_new!$W$57:$EY$57,FX$1)-COUNTIFS($W26:$EY26,$FG26,Points_new!$W$57:$EY$57,FX$1)))</f>
        <v>0</v>
      </c>
      <c r="FY26" s="177">
        <f>COUNTIFS($W26:$EY26,$FL26,Points_new!$W$57:$EY$57,FY$1)/((COUNTIF(Points_new!$W$57:$EY$57,FY$1)-COUNTIFS($W26:$EY26,$FG26,Points_new!$W$57:$EY$57,FY$1)))</f>
        <v>0</v>
      </c>
      <c r="FZ26" s="177">
        <f>COUNTIFS($W26:$EY26,$FL26,Points_new!$W$57:$EY$57,FZ$1)/((COUNTIF(Points_new!$W$57:$EY$57,FZ$1)-COUNTIFS($W26:$EY26,$FG26,Points_new!$W$57:$EY$57,FZ$1)))</f>
        <v>0</v>
      </c>
      <c r="GA26" s="177">
        <f>COUNTIFS($W26:$EY26,$FL26,Points_new!$W$57:$EY$57,GA$1)/((COUNTIF(Points_new!$W$57:$EY$57,GA$1)-COUNTIFS($W26:$EY26,$FG26,Points_new!$W$57:$EY$57,GA$1)))</f>
        <v>0</v>
      </c>
      <c r="GB26" s="177" t="e">
        <f>COUNTIFS($W26:$EY26,$FL26,Points_new!$W$57:$EY$57,GB$1)/((COUNTIF(Points_new!$W$57:$EY$57,GB$1)-COUNTIFS($W26:$EY26,$FG26,Points_new!$W$57:$EY$57,GB$1)))</f>
        <v>#DIV/0!</v>
      </c>
      <c r="GC26" s="177" t="e">
        <f>COUNTIFS($W26:$EY26,$FL26,Points_new!$W$57:$EY$57,GC$1)/((COUNTIF(Points_new!$W$57:$EY$57,GC$1)-COUNTIFS($W26:$EY26,$FG26,Points_new!$W$57:$EY$57,GC$1)))</f>
        <v>#DIV/0!</v>
      </c>
      <c r="GD26" s="177">
        <f>COUNTIFS($W26:$EY26,$FL26,Points_new!$W$55:$EY$55,GD$1)/((COUNTIF(Points_new!$W$55:$EY$55,GD$1)-COUNTIFS($W26:$EY26,$FG26,Points_new!$W$55:$EY$55,GD$1)))</f>
        <v>0</v>
      </c>
      <c r="GE26" s="177" t="e">
        <f>COUNTIFS($W26:$EY26,$FL26,Points_new!$W$55:$EY$55,GE$1)/((COUNTIF(Points_new!$W$55:$EY$55,GE$1)-COUNTIFS($W26:$EY26,$FG26,Points_new!$W$55:$EY$55,GE$1)))</f>
        <v>#DIV/0!</v>
      </c>
      <c r="GF26" s="177" t="e">
        <f>COUNTIFS($W26:$EY26,$FL26,Points_new!$W$55:$EY$55,GF$1)/((COUNTIF(Points_new!$W$55:$EY$55,GF$1)-COUNTIFS($W26:$EY26,$FG26,Points_new!$W$55:$EY$55,GF$1)))</f>
        <v>#DIV/0!</v>
      </c>
    </row>
    <row r="27" spans="1:188" ht="15" customHeight="1" x14ac:dyDescent="0.35">
      <c r="A27" s="23" t="str">
        <f>Monitoring_new!A27</f>
        <v>Q26</v>
      </c>
      <c r="B27" s="157" t="str">
        <f>Monitoring_new!B27</f>
        <v>Este comunicat public CV-ul administratorului, inclusiv informații cu privire la: studiile superioare, experiența de muncă, apartenența anterioară la societățile comerciale și organizațiile non-profit ?</v>
      </c>
      <c r="C27" s="157" t="str">
        <f>Monitoring_new!C27</f>
        <v>Is the Administrator/Manager CV made public, including the information on his/her education background (higher education), work experience, previous affiliation with commercial and non-commercial organisations?</v>
      </c>
      <c r="D27" s="26" t="str">
        <f>Monitoring_new!D27</f>
        <v>Human Resources</v>
      </c>
      <c r="E27" s="24" t="str">
        <f>Monitoring_new!E27</f>
        <v>rum2</v>
      </c>
      <c r="F27" s="24" t="str">
        <f>Monitoring_new!F27</f>
        <v>rum2k</v>
      </c>
      <c r="G27" s="25">
        <f>Monitoring_new!G27</f>
        <v>1</v>
      </c>
      <c r="H27" s="24" t="str">
        <f>Monitoring_new!H27</f>
        <v>da</v>
      </c>
      <c r="I27" s="24" t="str">
        <f>Monitoring_new!I27</f>
        <v>yes</v>
      </c>
      <c r="J27" s="24" t="str">
        <f>Monitoring_new!J27</f>
        <v>nu</v>
      </c>
      <c r="K27" s="24" t="str">
        <f>Monitoring_new!K27</f>
        <v>no</v>
      </c>
      <c r="L27" s="24" t="str">
        <f>Monitoring_new!L27</f>
        <v>partial</v>
      </c>
      <c r="M27" s="24" t="str">
        <f>Monitoring_new!M27</f>
        <v>partially</v>
      </c>
      <c r="N27" s="24" t="str">
        <f>Monitoring_new!N27</f>
        <v>N/A</v>
      </c>
      <c r="O27" s="24" t="str">
        <f>Monitoring_new!O27</f>
        <v>N/A</v>
      </c>
      <c r="P27" s="24" t="str">
        <f>Monitoring_new!P27</f>
        <v>___</v>
      </c>
      <c r="Q27" s="24" t="str">
        <f>Monitoring_new!Q27</f>
        <v>___</v>
      </c>
      <c r="R27" s="25">
        <f>Monitoring_new!R27</f>
        <v>1</v>
      </c>
      <c r="S27" s="24">
        <f>Monitoring_new!S27</f>
        <v>0</v>
      </c>
      <c r="T27" s="25">
        <f>Monitoring_new!T27</f>
        <v>0.5</v>
      </c>
      <c r="U27" s="24" t="str">
        <f>Monitoring_new!U27</f>
        <v>N/A</v>
      </c>
      <c r="V27" s="24" t="str">
        <f>Monitoring_new!V27</f>
        <v>___</v>
      </c>
      <c r="W27" s="70" t="str">
        <f>IF(Monitoring_new!W27="","",Monitoring_new!W27)</f>
        <v>nu</v>
      </c>
      <c r="X27" s="41" t="str">
        <f>IF(Monitoring_new!X27="","",Monitoring_new!X27)</f>
        <v>Pagina web nefuncțională ( 13 aprilie 2020)</v>
      </c>
      <c r="Y27" s="70" t="str">
        <f>IF(Monitoring_new!Y27="","",Monitoring_new!Y27)</f>
        <v>nu</v>
      </c>
      <c r="Z27" s="57" t="str">
        <f>IF(Monitoring_new!Z27="","",Monitoring_new!Z27)</f>
        <v>Nu sînt informații pe web (ultima dată verificat la 13.04.2020)</v>
      </c>
      <c r="AA27" s="70" t="str">
        <f>IF(Monitoring_new!AA27="","",Monitoring_new!AA27)</f>
        <v>partial</v>
      </c>
      <c r="AB27" s="67" t="str">
        <f>IF(Monitoring_new!AB27="","",Monitoring_new!AB27)</f>
        <v>https://www.termoelectrica.md/ro_RO/despre/cine-suntem/conducerea/</v>
      </c>
      <c r="AC27" s="70" t="str">
        <f>IF(Monitoring_new!AC27="","",Monitoring_new!AC27)</f>
        <v>nu</v>
      </c>
      <c r="AD27" s="75" t="str">
        <f>IF(Monitoring_new!AD27="","",Monitoring_new!AD27)</f>
        <v>Nu sînt informații pe web (ultima dată verificat la 13.04.2020)</v>
      </c>
      <c r="AE27" s="70" t="str">
        <f>IF(Monitoring_new!AE27="","",Monitoring_new!AE27)</f>
        <v>nu</v>
      </c>
      <c r="AF27" s="75" t="str">
        <f>IF(Monitoring_new!AF27="","",Monitoring_new!AF27)</f>
        <v>Nu sînt informații pe web (ultima dată verificat la 13.04.2020)</v>
      </c>
      <c r="AG27" s="70" t="str">
        <f>IF(Monitoring_new!AG27="","",Monitoring_new!AG27)</f>
        <v>nu</v>
      </c>
      <c r="AH27" s="75" t="str">
        <f>IF(Monitoring_new!AH27="","",Monitoring_new!AH27)</f>
        <v>Nu sînt informații pe web (ultima dată verificat la 13.04.2020)</v>
      </c>
      <c r="AI27" s="70" t="str">
        <f>IF(Monitoring_new!AI27="","",Monitoring_new!AI27)</f>
        <v>nu</v>
      </c>
      <c r="AJ27" s="75" t="str">
        <f>IF(Monitoring_new!AJ27="","",Monitoring_new!AJ27)</f>
        <v>Nu sînt informații (ultima dată verificat la 13.04.2020)</v>
      </c>
      <c r="AK27" s="70" t="str">
        <f>IF(Monitoring_new!AK27="","",Monitoring_new!AK27)</f>
        <v>nu</v>
      </c>
      <c r="AL27" s="96" t="str">
        <f>IF(Monitoring_new!AL27="","",Monitoring_new!AL27)</f>
        <v>Nu sînt informații (ultima dată verificat la 13.04.2020)</v>
      </c>
      <c r="AM27" s="70" t="str">
        <f>IF(Monitoring_new!AM27="","",Monitoring_new!AM27)</f>
        <v>nu</v>
      </c>
      <c r="AN27" s="75" t="str">
        <f>IF(Monitoring_new!AN27="","",Monitoring_new!AN27)</f>
        <v>Nu sînt informații (ultima dată verificat la 13.04.2020)</v>
      </c>
      <c r="AO27" s="70" t="str">
        <f>IF(Monitoring_new!AO27="","",Monitoring_new!AO27)</f>
        <v>nu</v>
      </c>
      <c r="AP27" s="75" t="str">
        <f>IF(Monitoring_new!AP27="","",Monitoring_new!AP27)</f>
        <v>Nu sînt informații (ultima dată verificat la 13.04.2020)</v>
      </c>
      <c r="AQ27" s="70" t="str">
        <f>IF(Monitoring_new!AQ27="","",Monitoring_new!AQ27)</f>
        <v>da</v>
      </c>
      <c r="AR27" s="75" t="str">
        <f>IF(Monitoring_new!AR27="","",Monitoring_new!AR27)</f>
        <v>https://moldatsa.md/about/management</v>
      </c>
      <c r="AS27" s="70" t="str">
        <f>IF(Monitoring_new!AS27="","",Monitoring_new!AS27)</f>
        <v>nu</v>
      </c>
      <c r="AT27" s="75" t="str">
        <f>IF(Monitoring_new!AT27="","",Monitoring_new!AT27)</f>
        <v>Nu sînt informații (ultima dată verificat la 13.04.2020)</v>
      </c>
      <c r="AU27" s="70" t="str">
        <f>IF(Monitoring_new!AU27="","",Monitoring_new!AU27)</f>
        <v>nu</v>
      </c>
      <c r="AV27" s="87" t="str">
        <f>IF(Monitoring_new!AV27="","",Monitoring_new!AV27)</f>
        <v>Nu sînt informații (ultima dată verificat la 13.04.2020)</v>
      </c>
      <c r="AW27" s="70" t="str">
        <f>IF(Monitoring_new!AW27="","",Monitoring_new!AW27)</f>
        <v>nu</v>
      </c>
      <c r="AX27" s="97" t="str">
        <f>IF(Monitoring_new!AX27="","",Monitoring_new!AX27)</f>
        <v>Nu sînt informații (ultima dată verificat la 13.04.2020)</v>
      </c>
      <c r="AY27" s="70" t="str">
        <f>IF(Monitoring_new!AY27="","",Monitoring_new!AY27)</f>
        <v>nu</v>
      </c>
      <c r="AZ27" s="75" t="str">
        <f>IF(Monitoring_new!AZ27="","",Monitoring_new!AZ27)</f>
        <v>Nu sînt informații (ultima dată verificat la 13.04.2020)</v>
      </c>
      <c r="BA27" s="70" t="str">
        <f>IF(Monitoring_new!BA27="","",Monitoring_new!BA27)</f>
        <v>nu</v>
      </c>
      <c r="BB27" s="75" t="str">
        <f>IF(Monitoring_new!BB27="","",Monitoring_new!BB27)</f>
        <v>Nu sînt informații (ultima dată verificat la 13.04.2020)</v>
      </c>
      <c r="BC27" s="70" t="str">
        <f>IF(Monitoring_new!BC27="","",Monitoring_new!BC27)</f>
        <v>nu</v>
      </c>
      <c r="BD27" s="75" t="str">
        <f>IF(Monitoring_new!BD27="","",Monitoring_new!BD27)</f>
        <v>Nu sînt informații (ultima dată verificat la 13.04.2020)</v>
      </c>
      <c r="BE27" s="70" t="str">
        <f>IF(Monitoring_new!BE27="","",Monitoring_new!BE27)</f>
        <v>nu</v>
      </c>
      <c r="BF27" s="75" t="str">
        <f>IF(Monitoring_new!BF27="","",Monitoring_new!BF27)</f>
        <v>Nu sînt informații (ultima dată verificat la 13.04.2020)</v>
      </c>
      <c r="BG27" s="70" t="str">
        <f>IF(Monitoring_new!BG27="","",Monitoring_new!BG27)</f>
        <v>nu</v>
      </c>
      <c r="BH27" s="75" t="str">
        <f>IF(Monitoring_new!BH27="","",Monitoring_new!BH27)</f>
        <v>Nu sînt informații (ultima dată verificat la 13.04.2020)</v>
      </c>
      <c r="BI27" s="70" t="str">
        <f>IF(Monitoring_new!BI27="","",Monitoring_new!BI27)</f>
        <v>da</v>
      </c>
      <c r="BJ27" s="87" t="str">
        <f>IF(Monitoring_new!BJ27="","",Monitoring_new!BJ27)</f>
        <v>https://www.metalferos.md/upload/userfiles/files/CV%20Igor%20Cujba.PDF</v>
      </c>
      <c r="BK27" s="70" t="str">
        <f>IF(Monitoring_new!BK27="","",Monitoring_new!BK27)</f>
        <v>nu</v>
      </c>
      <c r="BL27" s="75" t="str">
        <f>IF(Monitoring_new!BL27="","",Monitoring_new!BL27)</f>
        <v>Nu sînt informații (ultima dată verificat la 13.04.2020)</v>
      </c>
      <c r="BM27" s="70" t="str">
        <f>IF(Monitoring_new!BM27="","",Monitoring_new!BM27)</f>
        <v>nu</v>
      </c>
      <c r="BN27" s="75" t="str">
        <f>IF(Monitoring_new!BN27="","",Monitoring_new!BN27)</f>
        <v>Nu sînt informații (ultima dată verificat la 13.04.2020)</v>
      </c>
      <c r="BO27" s="70" t="str">
        <f>IF(Monitoring_new!BO27="","",Monitoring_new!BO27)</f>
        <v>nu</v>
      </c>
      <c r="BP27" s="75" t="str">
        <f>IF(Monitoring_new!BP27="","",Monitoring_new!BP27)</f>
        <v>Nu sînt informații (ultima dată verificat la 13.04.2020)</v>
      </c>
      <c r="BQ27" s="70" t="str">
        <f>IF(Monitoring_new!BQ27="","",Monitoring_new!BQ27)</f>
        <v>nu</v>
      </c>
      <c r="BR27" s="75" t="str">
        <f>IF(Monitoring_new!BR27="","",Monitoring_new!BR27)</f>
        <v>Nu sînt informații (ultima dată verificat la 13.04.2020)</v>
      </c>
      <c r="BS27" s="70" t="str">
        <f>IF(Monitoring_new!BS27="","",Monitoring_new!BS27)</f>
        <v>nu</v>
      </c>
      <c r="BT27" s="75" t="str">
        <f>IF(Monitoring_new!BT27="","",Monitoring_new!BT27)</f>
        <v>Nu sînt informații (ultima dată verificat la 13.04.2020)</v>
      </c>
      <c r="BU27" s="70" t="str">
        <f>IF(Monitoring_new!BU27="","",Monitoring_new!BU27)</f>
        <v>nu</v>
      </c>
      <c r="BV27" s="75" t="str">
        <f>IF(Monitoring_new!BV27="","",Monitoring_new!BV27)</f>
        <v>Nu sînt informații (ultima dată verificat la 13.04.2020)</v>
      </c>
      <c r="BW27" s="70" t="str">
        <f>IF(Monitoring_new!BW27="","",Monitoring_new!BW27)</f>
        <v>nu</v>
      </c>
      <c r="BX27" s="75" t="str">
        <f>IF(Monitoring_new!BX27="","",Monitoring_new!BX27)</f>
        <v>Nu sînt informații (ultima dată verificat la 13.04.2020)</v>
      </c>
      <c r="BY27" s="70" t="str">
        <f>IF(Monitoring_new!BY27="","",Monitoring_new!BY27)</f>
        <v>nu</v>
      </c>
      <c r="BZ27" s="96" t="str">
        <f>IF(Monitoring_new!BZ27="","",Monitoring_new!BZ27)</f>
        <v>Nu sînt informații (ultima dată verificat la 13.04.2020)</v>
      </c>
      <c r="CA27" s="70" t="str">
        <f>IF(Monitoring_new!CA27="","",Monitoring_new!CA27)</f>
        <v>nu</v>
      </c>
      <c r="CB27" s="75" t="str">
        <f>IF(Monitoring_new!CB27="","",Monitoring_new!CB27)</f>
        <v>Nu sînt informații (ultima dată verificat la 13.04.2020)</v>
      </c>
      <c r="CC27" s="70" t="str">
        <f>IF(Monitoring_new!CC27="","",Monitoring_new!CC27)</f>
        <v>nu</v>
      </c>
      <c r="CD27" s="41" t="str">
        <f>IF(Monitoring_new!CD27="","",Monitoring_new!CD27)</f>
        <v>Nu sînt informații (ultima dată verificat la 13.04.2020)</v>
      </c>
      <c r="CE27" s="70" t="str">
        <f>IF(Monitoring_new!CE27="","",Monitoring_new!CE27)</f>
        <v>nu</v>
      </c>
      <c r="CF27" s="120" t="str">
        <f>IF(Monitoring_new!CF27="","",Monitoring_new!CF27)</f>
        <v>Nu sînt informații (ultima dată verificat la 13.04.2020)</v>
      </c>
      <c r="CG27" s="70" t="str">
        <f>IF(Monitoring_new!CG27="","",Monitoring_new!CG27)</f>
        <v>nu</v>
      </c>
      <c r="CH27" s="75" t="str">
        <f>IF(Monitoring_new!CH27="","",Monitoring_new!CH27)</f>
        <v>Nu sînt informații (ultima dată verificat la 13.04.2020)</v>
      </c>
      <c r="CI27" s="70" t="str">
        <f>IF(Monitoring_new!CI27="","",Monitoring_new!CI27)</f>
        <v>nu</v>
      </c>
      <c r="CJ27" s="75" t="str">
        <f>IF(Monitoring_new!CJ27="","",Monitoring_new!CJ27)</f>
        <v>Nu sînt informații (ultima dată verificat la 13.04.2020)</v>
      </c>
      <c r="CK27" s="70" t="str">
        <f>IF(Monitoring_new!CK27="","",Monitoring_new!CK27)</f>
        <v>nu</v>
      </c>
      <c r="CL27" s="75" t="str">
        <f>IF(Monitoring_new!CL27="","",Monitoring_new!CL27)</f>
        <v>Nu sînt informații (ultima dată verificat la 13.04.2020)</v>
      </c>
      <c r="CM27" s="70" t="str">
        <f>IF(Monitoring_new!CM27="","",Monitoring_new!CM27)</f>
        <v>nu</v>
      </c>
      <c r="CN27" s="75" t="str">
        <f>IF(Monitoring_new!CN27="","",Monitoring_new!CN27)</f>
        <v>Nu sînt informații (ultima dată verificat la 13.04.2020)</v>
      </c>
      <c r="CO27" s="70" t="str">
        <f>IF(Monitoring_new!CO27="","",Monitoring_new!CO27)</f>
        <v>da</v>
      </c>
      <c r="CP27" s="75" t="str">
        <f>IF(Monitoring_new!CP27="","",Monitoring_new!CP27)</f>
        <v>http://e-cmac.md/wp-content/uploads/2019/04/CV-director-romana.pdf</v>
      </c>
      <c r="CQ27" s="70" t="str">
        <f>IF(Monitoring_new!CQ27="","",Monitoring_new!CQ27)</f>
        <v>nu</v>
      </c>
      <c r="CR27" s="75" t="str">
        <f>IF(Monitoring_new!CR27="","",Monitoring_new!CR27)</f>
        <v>Nu sînt informații (ultima dată verificat la 13.04.2020)</v>
      </c>
      <c r="CS27" s="70" t="str">
        <f>IF(Monitoring_new!CS27="","",Monitoring_new!CS27)</f>
        <v>nu</v>
      </c>
      <c r="CT27" s="75" t="str">
        <f>IF(Monitoring_new!CT27="","",Monitoring_new!CT27)</f>
        <v>Nu sînt informații (ultima dată verificat la 13.04.2020)</v>
      </c>
      <c r="CU27" s="70" t="str">
        <f>IF(Monitoring_new!CU27="","",Monitoring_new!CU27)</f>
        <v>nu</v>
      </c>
      <c r="CV27" s="75" t="str">
        <f>IF(Monitoring_new!CV27="","",Monitoring_new!CV27)</f>
        <v>Nu sînt informații (ultima dată verificat la 13.04.2020)</v>
      </c>
      <c r="CW27" s="70" t="str">
        <f>IF(Monitoring_new!CW27="","",Monitoring_new!CW27)</f>
        <v>nu</v>
      </c>
      <c r="CX27" s="75" t="str">
        <f>IF(Monitoring_new!CX27="","",Monitoring_new!CX27)</f>
        <v>Nu sînt informații (ultima dată verificat la 13.04.2020)</v>
      </c>
      <c r="CY27" s="70" t="str">
        <f>IF(Monitoring_new!CY27="","",Monitoring_new!CY27)</f>
        <v>nu</v>
      </c>
      <c r="CZ27" s="75" t="str">
        <f>IF(Monitoring_new!CZ27="","",Monitoring_new!CZ27)</f>
        <v>Nu sînt informații (ultima dată verificat la 13.04.2020)</v>
      </c>
      <c r="DA27" s="70" t="str">
        <f>IF(Monitoring_new!DA27="","",Monitoring_new!DA27)</f>
        <v>nu</v>
      </c>
      <c r="DB27" s="75" t="str">
        <f>IF(Monitoring_new!DB27="","",Monitoring_new!DB27)</f>
        <v>Nu sînt informații (ultima dată verificat la 13.04.2020)</v>
      </c>
      <c r="DC27" s="70" t="str">
        <f>IF(Monitoring_new!DC27="","",Monitoring_new!DC27)</f>
        <v>nu</v>
      </c>
      <c r="DD27" s="75" t="str">
        <f>IF(Monitoring_new!DD27="","",Monitoring_new!DD27)</f>
        <v>Nu sînt informații (ultima dată verificat la 13.04.2020)</v>
      </c>
      <c r="DE27" s="70" t="str">
        <f>IF(Monitoring_new!DE27="","",Monitoring_new!DE27)</f>
        <v>nu</v>
      </c>
      <c r="DF27" s="75" t="str">
        <f>IF(Monitoring_new!DF27="","",Monitoring_new!DF27)</f>
        <v>Nu sînt informații (ultima dată verificat la 13.04.2020)</v>
      </c>
      <c r="DG27" s="70" t="str">
        <f>IF(Monitoring_new!DG27="","",Monitoring_new!DG27)</f>
        <v>nu</v>
      </c>
      <c r="DH27" s="75" t="str">
        <f>IF(Monitoring_new!DH27="","",Monitoring_new!DH27)</f>
        <v>Nu sînt informații (ultima dată verificat la 13.04.2020)</v>
      </c>
      <c r="DI27" s="70" t="str">
        <f>IF(Monitoring_new!DI27="","",Monitoring_new!DI27)</f>
        <v>nu</v>
      </c>
      <c r="DJ27" s="75" t="str">
        <f>IF(Monitoring_new!DJ27="","",Monitoring_new!DJ27)</f>
        <v>Nu sînt informații (ultima dată verificat la 13.04.2020)</v>
      </c>
      <c r="DK27" s="70" t="str">
        <f>IF(Monitoring_new!DK27="","",Monitoring_new!DK27)</f>
        <v>nu</v>
      </c>
      <c r="DL27" s="75" t="str">
        <f>IF(Monitoring_new!DL27="","",Monitoring_new!DL27)</f>
        <v>Nu sînt informații (ultima dată verificat la 13.04.2020)</v>
      </c>
      <c r="DM27" s="70" t="str">
        <f>IF(Monitoring_new!DM27="","",Monitoring_new!DM27)</f>
        <v>nu</v>
      </c>
      <c r="DN27" s="75" t="str">
        <f>IF(Monitoring_new!DN27="","",Monitoring_new!DN27)</f>
        <v>Nu sînt informații (ultima dată verificat la 13.04.2020)</v>
      </c>
      <c r="DO27" s="70" t="str">
        <f>IF(Monitoring_new!DO27="","",Monitoring_new!DO27)</f>
        <v>nu</v>
      </c>
      <c r="DP27" s="75" t="str">
        <f>IF(Monitoring_new!DP27="","",Monitoring_new!DP27)</f>
        <v>Nu sînt informații (ultima dată verificat la 13.04.2020)</v>
      </c>
      <c r="DQ27" s="70" t="str">
        <f>IF(Monitoring_new!DQ27="","",Monitoring_new!DQ27)</f>
        <v>nu</v>
      </c>
      <c r="DR27" s="75" t="str">
        <f>IF(Monitoring_new!DR27="","",Monitoring_new!DR27)</f>
        <v>Nu sînt informații (ultima dată verificat la 13.04.2020)</v>
      </c>
      <c r="DS27" s="70" t="str">
        <f>IF(Monitoring_new!DS27="","",Monitoring_new!DS27)</f>
        <v>nu</v>
      </c>
      <c r="DT27" s="75" t="str">
        <f>IF(Monitoring_new!DT27="","",Monitoring_new!DT27)</f>
        <v>Nu sînt informații (ultima dată verificat la 13.04.2020)</v>
      </c>
      <c r="DU27" s="70" t="str">
        <f>IF(Monitoring_new!DU27="","",Monitoring_new!DU27)</f>
        <v>da</v>
      </c>
      <c r="DV27" s="75" t="str">
        <f>IF(Monitoring_new!DV27="","",Monitoring_new!DV27)</f>
        <v>http://moldova-freezone.md/ro/mesajul-administratorului.html</v>
      </c>
      <c r="DW27" s="70" t="str">
        <f>IF(Monitoring_new!DW27="","",Monitoring_new!DW27)</f>
        <v>da</v>
      </c>
      <c r="DX27" s="75" t="str">
        <f>IF(Monitoring_new!DX27="","",Monitoring_new!DX27)</f>
        <v>https://www.radiocom.md/mihail-iacob-1-3</v>
      </c>
      <c r="DY27" s="70" t="str">
        <f>IF(Monitoring_new!DY27="","",Monitoring_new!DY27)</f>
        <v>nu</v>
      </c>
      <c r="DZ27" s="75" t="str">
        <f>IF(Monitoring_new!DZ27="","",Monitoring_new!DZ27)</f>
        <v>Nu sînt informații (ultima dată verificat la 13.04.2020)</v>
      </c>
      <c r="EA27" s="70" t="str">
        <f>IF(Monitoring_new!EA27="","",Monitoring_new!EA27)</f>
        <v>da</v>
      </c>
      <c r="EB27" s="75" t="str">
        <f>IF(Monitoring_new!EB27="","",Monitoring_new!EB27)</f>
        <v>http://www.straseni.md/wp-content/uploads/2019/02/CV-COSTOV-CONSTANTIN.pdf</v>
      </c>
      <c r="EC27" s="70" t="str">
        <f>IF(Monitoring_new!EC27="","",Monitoring_new!EC27)</f>
        <v>nu</v>
      </c>
      <c r="ED27" s="75" t="str">
        <f>IF(Monitoring_new!ED27="","",Monitoring_new!ED27)</f>
        <v>Nu sînt informații (ultima dată verificat la 13.04.2020)</v>
      </c>
      <c r="EE27" s="70" t="str">
        <f>IF(Monitoring_new!EE27="","",Monitoring_new!EE27)</f>
        <v>nu</v>
      </c>
      <c r="EF27" s="75" t="str">
        <f>IF(Monitoring_new!EF27="","",Monitoring_new!EF27)</f>
        <v>Nu sînt informații (ultima dată verificat la 13.04.2020)</v>
      </c>
      <c r="EG27" s="70" t="str">
        <f>IF(Monitoring_new!EG27="","",Monitoring_new!EG27)</f>
        <v>da</v>
      </c>
      <c r="EH27" s="75" t="str">
        <f>IF(Monitoring_new!EH27="","",Monitoring_new!EH27)</f>
        <v>https://acc.md/mmedia/2018/06/cv-lichii.pdf</v>
      </c>
      <c r="EI27" s="70" t="str">
        <f>IF(Monitoring_new!EI27="","",Monitoring_new!EI27)</f>
        <v>nu</v>
      </c>
      <c r="EJ27" s="75" t="str">
        <f>IF(Monitoring_new!EJ27="","",Monitoring_new!EJ27)</f>
        <v>Nu sînt informații (ultima dată verificat la 13.04.2020)</v>
      </c>
      <c r="EK27" s="70" t="str">
        <f>IF(Monitoring_new!EK27="","",Monitoring_new!EK27)</f>
        <v>nu</v>
      </c>
      <c r="EL27" s="75" t="str">
        <f>IF(Monitoring_new!EL27="","",Monitoring_new!EL27)</f>
        <v>Nu sînt informații (ultima dată verificat la 13.04.2020)</v>
      </c>
      <c r="EM27" s="70" t="str">
        <f>IF(Monitoring_new!EM27="","",Monitoring_new!EM27)</f>
        <v>nu</v>
      </c>
      <c r="EN27" s="75" t="str">
        <f>IF(Monitoring_new!EN27="","",Monitoring_new!EN27)</f>
        <v>Nu sînt informații (ultima dată verificat la 13.04.2020)</v>
      </c>
      <c r="EO27" s="70" t="str">
        <f>IF(Monitoring_new!EO27="","",Monitoring_new!EO27)</f>
        <v>nu</v>
      </c>
      <c r="EP27" s="75" t="str">
        <f>IF(Monitoring_new!EP27="","",Monitoring_new!EP27)</f>
        <v>Nu sînt informații (ultima dată verificat la 13.04.2020)</v>
      </c>
      <c r="EQ27" s="70" t="str">
        <f>IF(Monitoring_new!EQ27="","",Monitoring_new!EQ27)</f>
        <v>nu</v>
      </c>
      <c r="ER27" s="75" t="str">
        <f>IF(Monitoring_new!ER27="","",Monitoring_new!ER27)</f>
        <v>Nu sînt informații (ultima dată verificat la 13.04.2020)</v>
      </c>
      <c r="ES27" s="70" t="str">
        <f>IF(Monitoring_new!ES27="","",Monitoring_new!ES27)</f>
        <v>nu</v>
      </c>
      <c r="ET27" s="75" t="str">
        <f>IF(Monitoring_new!ET27="","",Monitoring_new!ET27)</f>
        <v>Nu sînt informații (ultima dată verificat la 13.04.2020)</v>
      </c>
      <c r="EU27" s="70" t="str">
        <f>IF(Monitoring_new!EU27="","",Monitoring_new!EU27)</f>
        <v>nu</v>
      </c>
      <c r="EV27" s="75" t="str">
        <f>IF(Monitoring_new!EV27="","",Monitoring_new!EV27)</f>
        <v>Nu sînt informații (ultima dată verificat la 13.04.2020)</v>
      </c>
      <c r="EW27" s="70" t="str">
        <f>IF(Monitoring_new!EW27="","",Monitoring_new!EW27)</f>
        <v>nu</v>
      </c>
      <c r="EX27" s="75" t="str">
        <f>IF(Monitoring_new!EX27="","",Monitoring_new!EX27)</f>
        <v>Nu sînt informații (ultima dată verificat la 13.04.2020)</v>
      </c>
      <c r="EY27" s="70" t="str">
        <f>IF(Monitoring_new!EY27="","",Monitoring_new!EY27)</f>
        <v>nu</v>
      </c>
      <c r="EZ27" s="75" t="str">
        <f>IF(Monitoring_new!EZ27="","",Monitoring_new!EZ27)</f>
        <v>Nu sînt informații (ultima dată verificat la 13.04.2020)</v>
      </c>
      <c r="FA27" s="173" t="str">
        <f t="shared" si="0"/>
        <v>da</v>
      </c>
      <c r="FB27" s="173">
        <f t="shared" si="1"/>
        <v>7</v>
      </c>
      <c r="FC27" s="173" t="str">
        <f t="shared" si="2"/>
        <v>nu</v>
      </c>
      <c r="FD27" s="173">
        <f t="shared" si="3"/>
        <v>59</v>
      </c>
      <c r="FE27" s="173" t="str">
        <f t="shared" si="4"/>
        <v>partial</v>
      </c>
      <c r="FF27" s="173">
        <f t="shared" si="5"/>
        <v>1</v>
      </c>
      <c r="FG27" s="173" t="str">
        <f t="shared" si="6"/>
        <v>N/A</v>
      </c>
      <c r="FH27" s="173">
        <f t="shared" si="7"/>
        <v>0</v>
      </c>
      <c r="FI27" s="173" t="str">
        <f t="shared" si="10"/>
        <v>___</v>
      </c>
      <c r="FJ27" s="173">
        <f t="shared" si="11"/>
        <v>0</v>
      </c>
      <c r="FK27" s="173">
        <f t="shared" si="12"/>
        <v>67</v>
      </c>
      <c r="FL27" s="173" t="str">
        <f t="shared" si="8"/>
        <v>da</v>
      </c>
      <c r="FM27" s="173" t="str">
        <f t="shared" si="9"/>
        <v>nu</v>
      </c>
      <c r="FN27" s="173">
        <f t="shared" si="13"/>
        <v>7</v>
      </c>
      <c r="FO27" s="173">
        <f t="shared" si="14"/>
        <v>59</v>
      </c>
      <c r="FP27" s="173">
        <f t="shared" si="15"/>
        <v>67</v>
      </c>
      <c r="FQ27" s="177">
        <f t="shared" si="16"/>
        <v>0.1044776119402985</v>
      </c>
      <c r="FR27" s="177">
        <f t="shared" si="17"/>
        <v>0.88059701492537312</v>
      </c>
      <c r="FS27" s="177">
        <f>COUNTIFS($W27:$EY27,$FL27,Points_new!$W$52:$EY$52,FS$1)/((COUNTIF(Points_new!$W$52:$EY$52,FS$1)-COUNTIFS($W27:$EY27,$FG27,Points_new!$W$52:$EY$52,FS$1)))</f>
        <v>0.1044776119402985</v>
      </c>
      <c r="FT27" s="177">
        <f>COUNTIFS($W27:$EY27,$FL27,Points_new!$W$51:$EY$51,FT$1)/((COUNTIF(Points_new!$W$51:$EY$51,FT$1)-COUNTIFS($W27:$EY27,$FG27,Points_new!$W$51:$EY$51,FT$1)))</f>
        <v>0.11666666666666667</v>
      </c>
      <c r="FU27" s="177">
        <f>COUNTIFS($W27:$EY27,$FL27,Points_new!$W$51:$EY$51,FU$1)/((COUNTIF(Points_new!$W$51:$EY$51,FU$1)-COUNTIFS($W27:$EY27,$FG27,Points_new!$W$51:$EY$51,FU$1)))</f>
        <v>0</v>
      </c>
      <c r="FV27" s="177" t="e">
        <f>COUNTIFS($W27:$EY27,$FL27,Points_new!$W$51:$EY$51,FV$1)/((COUNTIF(Points_new!$W$51:$EY$51,FV$1)-COUNTIFS($W27:$EY27,$FG27,Points_new!$W$51:$EY$51,FV$1)))</f>
        <v>#DIV/0!</v>
      </c>
      <c r="FW27" s="177" t="e">
        <f>COUNTIFS($W27:$EY27,$FL27,Points_new!$W$51:$EY$51,FW$1)/((COUNTIF(Points_new!$W$51:$EY$51,FW$1)-COUNTIFS($W27:$EY27,$FG27,Points_new!$W$51:$EY$51,FW$1)))</f>
        <v>#DIV/0!</v>
      </c>
      <c r="FX27" s="177">
        <f>COUNTIFS($W27:$EY27,$FL27,Points_new!$W$57:$EY$57,FX$1)/((COUNTIF(Points_new!$W$57:$EY$57,FX$1)-COUNTIFS($W27:$EY27,$FG27,Points_new!$W$57:$EY$57,FX$1)))</f>
        <v>0</v>
      </c>
      <c r="FY27" s="177">
        <f>COUNTIFS($W27:$EY27,$FL27,Points_new!$W$57:$EY$57,FY$1)/((COUNTIF(Points_new!$W$57:$EY$57,FY$1)-COUNTIFS($W27:$EY27,$FG27,Points_new!$W$57:$EY$57,FY$1)))</f>
        <v>0</v>
      </c>
      <c r="FZ27" s="177">
        <f>COUNTIFS($W27:$EY27,$FL27,Points_new!$W$57:$EY$57,FZ$1)/((COUNTIF(Points_new!$W$57:$EY$57,FZ$1)-COUNTIFS($W27:$EY27,$FG27,Points_new!$W$57:$EY$57,FZ$1)))</f>
        <v>0</v>
      </c>
      <c r="GA27" s="177">
        <f>COUNTIFS($W27:$EY27,$FL27,Points_new!$W$57:$EY$57,GA$1)/((COUNTIF(Points_new!$W$57:$EY$57,GA$1)-COUNTIFS($W27:$EY27,$FG27,Points_new!$W$57:$EY$57,GA$1)))</f>
        <v>0</v>
      </c>
      <c r="GB27" s="177" t="e">
        <f>COUNTIFS($W27:$EY27,$FL27,Points_new!$W$57:$EY$57,GB$1)/((COUNTIF(Points_new!$W$57:$EY$57,GB$1)-COUNTIFS($W27:$EY27,$FG27,Points_new!$W$57:$EY$57,GB$1)))</f>
        <v>#DIV/0!</v>
      </c>
      <c r="GC27" s="177" t="e">
        <f>COUNTIFS($W27:$EY27,$FL27,Points_new!$W$57:$EY$57,GC$1)/((COUNTIF(Points_new!$W$57:$EY$57,GC$1)-COUNTIFS($W27:$EY27,$FG27,Points_new!$W$57:$EY$57,GC$1)))</f>
        <v>#DIV/0!</v>
      </c>
      <c r="GD27" s="177">
        <f>COUNTIFS($W27:$EY27,$FL27,Points_new!$W$55:$EY$55,GD$1)/((COUNTIF(Points_new!$W$55:$EY$55,GD$1)-COUNTIFS($W27:$EY27,$FG27,Points_new!$W$55:$EY$55,GD$1)))</f>
        <v>0.1044776119402985</v>
      </c>
      <c r="GE27" s="177" t="e">
        <f>COUNTIFS($W27:$EY27,$FL27,Points_new!$W$55:$EY$55,GE$1)/((COUNTIF(Points_new!$W$55:$EY$55,GE$1)-COUNTIFS($W27:$EY27,$FG27,Points_new!$W$55:$EY$55,GE$1)))</f>
        <v>#DIV/0!</v>
      </c>
      <c r="GF27" s="177" t="e">
        <f>COUNTIFS($W27:$EY27,$FL27,Points_new!$W$55:$EY$55,GF$1)/((COUNTIF(Points_new!$W$55:$EY$55,GF$1)-COUNTIFS($W27:$EY27,$FG27,Points_new!$W$55:$EY$55,GF$1)))</f>
        <v>#DIV/0!</v>
      </c>
    </row>
    <row r="28" spans="1:188" ht="15" customHeight="1" x14ac:dyDescent="0.3">
      <c r="A28" s="23" t="str">
        <f>Monitoring_new!A28</f>
        <v>Q27</v>
      </c>
      <c r="B28" s="157" t="str">
        <f>Monitoring_new!B28</f>
        <v>Întreprinderea a adus la cunoștința publicului decizia privind plafonul concret al salariului administratorului pentru 2019?</v>
      </c>
      <c r="C28" s="157" t="str">
        <f>Monitoring_new!C28</f>
        <v>Does the enterprise have and made public any limits/ceilings regarding the remuneration of Administrator/Manager?</v>
      </c>
      <c r="D28" s="26" t="str">
        <f>Monitoring_new!D28</f>
        <v>Human Resources</v>
      </c>
      <c r="E28" s="24" t="str">
        <f>Monitoring_new!E28</f>
        <v>rum3</v>
      </c>
      <c r="F28" s="24" t="str">
        <f>Monitoring_new!F28</f>
        <v>rum3k</v>
      </c>
      <c r="G28" s="25">
        <f>Monitoring_new!G28</f>
        <v>1</v>
      </c>
      <c r="H28" s="24" t="str">
        <f>Monitoring_new!H28</f>
        <v>da</v>
      </c>
      <c r="I28" s="24" t="str">
        <f>Monitoring_new!I28</f>
        <v>yes</v>
      </c>
      <c r="J28" s="24" t="str">
        <f>Monitoring_new!J28</f>
        <v>nu</v>
      </c>
      <c r="K28" s="24" t="str">
        <f>Monitoring_new!K28</f>
        <v>no</v>
      </c>
      <c r="L28" s="24" t="str">
        <f>Monitoring_new!L28</f>
        <v>partial / alte modalitati</v>
      </c>
      <c r="M28" s="24" t="str">
        <f>Monitoring_new!M28</f>
        <v>partially / other ways</v>
      </c>
      <c r="N28" s="24" t="str">
        <f>Monitoring_new!N28</f>
        <v>N/A</v>
      </c>
      <c r="O28" s="24" t="str">
        <f>Monitoring_new!O28</f>
        <v>N/A</v>
      </c>
      <c r="P28" s="24" t="str">
        <f>Monitoring_new!P28</f>
        <v>partial</v>
      </c>
      <c r="Q28" s="24" t="str">
        <f>Monitoring_new!Q28</f>
        <v>partially</v>
      </c>
      <c r="R28" s="25">
        <f>Monitoring_new!R28</f>
        <v>1</v>
      </c>
      <c r="S28" s="24">
        <f>Monitoring_new!S28</f>
        <v>0</v>
      </c>
      <c r="T28" s="25">
        <f>Monitoring_new!T28</f>
        <v>0.5</v>
      </c>
      <c r="U28" s="24" t="str">
        <f>Monitoring_new!U28</f>
        <v>N/A</v>
      </c>
      <c r="V28" s="24">
        <f>Monitoring_new!V28</f>
        <v>0.5</v>
      </c>
      <c r="W28" s="70" t="str">
        <f>IF(Monitoring_new!W28="","",Monitoring_new!W28)</f>
        <v>nu</v>
      </c>
      <c r="X28" s="42" t="str">
        <f>IF(Monitoring_new!X28="","",Monitoring_new!X28)</f>
        <v>Pagina web nefuncțională ( 13 aprilie 2020)</v>
      </c>
      <c r="Y28" s="70" t="str">
        <f>IF(Monitoring_new!Y28="","",Monitoring_new!Y28)</f>
        <v>nu</v>
      </c>
      <c r="Z28" s="56" t="str">
        <f>IF(Monitoring_new!Z28="","",Monitoring_new!Z28)</f>
        <v>Nu sînt informații pe web (ultima dată verificat la 13.04.2020)</v>
      </c>
      <c r="AA28" s="70" t="str">
        <f>IF(Monitoring_new!AA28="","",Monitoring_new!AA28)</f>
        <v>nu</v>
      </c>
      <c r="AB28" s="67" t="str">
        <f>IF(Monitoring_new!AB28="","",Monitoring_new!AB28)</f>
        <v>Nu sînt informații pe web (ultima dată verificat la 13.04.2020)</v>
      </c>
      <c r="AC28" s="70" t="str">
        <f>IF(Monitoring_new!AC28="","",Monitoring_new!AC28)</f>
        <v>nu</v>
      </c>
      <c r="AD28" s="75" t="str">
        <f>IF(Monitoring_new!AD28="","",Monitoring_new!AD28)</f>
        <v>Nu sînt informații pe web (ultima dată verificat la 13.04.2020)</v>
      </c>
      <c r="AE28" s="70" t="str">
        <f>IF(Monitoring_new!AE28="","",Monitoring_new!AE28)</f>
        <v>nu</v>
      </c>
      <c r="AF28" s="75" t="str">
        <f>IF(Monitoring_new!AF28="","",Monitoring_new!AF28)</f>
        <v>Nu sînt informații pe web (ultima dată verificat la 13.04.2020)</v>
      </c>
      <c r="AG28" s="70" t="str">
        <f>IF(Monitoring_new!AG28="","",Monitoring_new!AG28)</f>
        <v>nu</v>
      </c>
      <c r="AH28" s="75" t="str">
        <f>IF(Monitoring_new!AH28="","",Monitoring_new!AH28)</f>
        <v>Nu sînt informații pe web (ultima dată verificat la 13.04.2020)</v>
      </c>
      <c r="AI28" s="70" t="str">
        <f>IF(Monitoring_new!AI28="","",Monitoring_new!AI28)</f>
        <v>nu</v>
      </c>
      <c r="AJ28" s="75" t="str">
        <f>IF(Monitoring_new!AJ28="","",Monitoring_new!AJ28)</f>
        <v>Nu sînt informații (ultima dată verificat la 13.04.2020)</v>
      </c>
      <c r="AK28" s="70" t="str">
        <f>IF(Monitoring_new!AK28="","",Monitoring_new!AK28)</f>
        <v>nu</v>
      </c>
      <c r="AL28" s="96" t="str">
        <f>IF(Monitoring_new!AL28="","",Monitoring_new!AL28)</f>
        <v>Nu sînt informații (ultima dată verificat la 13.04.2020)</v>
      </c>
      <c r="AM28" s="70" t="str">
        <f>IF(Monitoring_new!AM28="","",Monitoring_new!AM28)</f>
        <v>nu</v>
      </c>
      <c r="AN28" s="75" t="str">
        <f>IF(Monitoring_new!AN28="","",Monitoring_new!AN28)</f>
        <v>Nu sînt informații (ultima dată verificat la 13.04.2020)</v>
      </c>
      <c r="AO28" s="70" t="str">
        <f>IF(Monitoring_new!AO28="","",Monitoring_new!AO28)</f>
        <v>nu</v>
      </c>
      <c r="AP28" s="75" t="str">
        <f>IF(Monitoring_new!AP28="","",Monitoring_new!AP28)</f>
        <v>Nu sînt informații (ultima dată verificat la 13.04.2020)</v>
      </c>
      <c r="AQ28" s="70" t="str">
        <f>IF(Monitoring_new!AQ28="","",Monitoring_new!AQ28)</f>
        <v>nu</v>
      </c>
      <c r="AR28" s="75" t="str">
        <f>IF(Monitoring_new!AR28="","",Monitoring_new!AR28)</f>
        <v>Nu sînt informații (ultima dată verificat la 13.04.2020)</v>
      </c>
      <c r="AS28" s="70" t="str">
        <f>IF(Monitoring_new!AS28="","",Monitoring_new!AS28)</f>
        <v>nu</v>
      </c>
      <c r="AT28" s="75" t="str">
        <f>IF(Monitoring_new!AT28="","",Monitoring_new!AT28)</f>
        <v>Nu sînt informații (ultima dată verificat la 13.04.2020)</v>
      </c>
      <c r="AU28" s="70" t="str">
        <f>IF(Monitoring_new!AU28="","",Monitoring_new!AU28)</f>
        <v>nu</v>
      </c>
      <c r="AV28" s="75" t="str">
        <f>IF(Monitoring_new!AV28="","",Monitoring_new!AV28)</f>
        <v>Nu sînt informații (ultima dată verificat la 13.04.2020)</v>
      </c>
      <c r="AW28" s="70" t="str">
        <f>IF(Monitoring_new!AW28="","",Monitoring_new!AW28)</f>
        <v>nu</v>
      </c>
      <c r="AX28" s="96" t="str">
        <f>IF(Monitoring_new!AX28="","",Monitoring_new!AX28)</f>
        <v>Nu sînt informații (ultima dată verificat la 13.04.2020)</v>
      </c>
      <c r="AY28" s="70" t="str">
        <f>IF(Monitoring_new!AY28="","",Monitoring_new!AY28)</f>
        <v>nu</v>
      </c>
      <c r="AZ28" s="75" t="str">
        <f>IF(Monitoring_new!AZ28="","",Monitoring_new!AZ28)</f>
        <v>Nu sînt informații (ultima dată verificat la 13.04.2020)</v>
      </c>
      <c r="BA28" s="70" t="str">
        <f>IF(Monitoring_new!BA28="","",Monitoring_new!BA28)</f>
        <v>nu</v>
      </c>
      <c r="BB28" s="75" t="str">
        <f>IF(Monitoring_new!BB28="","",Monitoring_new!BB28)</f>
        <v>Nu sînt informații (ultima dată verificat la 13.04.2020)</v>
      </c>
      <c r="BC28" s="70" t="str">
        <f>IF(Monitoring_new!BC28="","",Monitoring_new!BC28)</f>
        <v>nu</v>
      </c>
      <c r="BD28" s="75" t="str">
        <f>IF(Monitoring_new!BD28="","",Monitoring_new!BD28)</f>
        <v>Nu sînt informații (ultima dată verificat la 13.04.2020)</v>
      </c>
      <c r="BE28" s="70" t="str">
        <f>IF(Monitoring_new!BE28="","",Monitoring_new!BE28)</f>
        <v>nu</v>
      </c>
      <c r="BF28" s="75" t="str">
        <f>IF(Monitoring_new!BF28="","",Monitoring_new!BF28)</f>
        <v>Nu sînt informații (ultima dată verificat la 13.04.2020)</v>
      </c>
      <c r="BG28" s="70" t="str">
        <f>IF(Monitoring_new!BG28="","",Monitoring_new!BG28)</f>
        <v>nu</v>
      </c>
      <c r="BH28" s="75" t="str">
        <f>IF(Monitoring_new!BH28="","",Monitoring_new!BH28)</f>
        <v>Nu sînt informații (ultima dată verificat la 13.04.2020)</v>
      </c>
      <c r="BI28" s="70" t="str">
        <f>IF(Monitoring_new!BI28="","",Monitoring_new!BI28)</f>
        <v>nu</v>
      </c>
      <c r="BJ28" s="75" t="str">
        <f>IF(Monitoring_new!BJ28="","",Monitoring_new!BJ28)</f>
        <v>Nu sînt informații (ultima dată verificat la 13.04.2020)</v>
      </c>
      <c r="BK28" s="70" t="str">
        <f>IF(Monitoring_new!BK28="","",Monitoring_new!BK28)</f>
        <v>nu</v>
      </c>
      <c r="BL28" s="87" t="str">
        <f>IF(Monitoring_new!BL28="","",Monitoring_new!BL28)</f>
        <v>Nu sînt informații (ultima dată verificat la 13.04.2020)</v>
      </c>
      <c r="BM28" s="70" t="str">
        <f>IF(Monitoring_new!BM28="","",Monitoring_new!BM28)</f>
        <v>nu</v>
      </c>
      <c r="BN28" s="75" t="str">
        <f>IF(Monitoring_new!BN28="","",Monitoring_new!BN28)</f>
        <v>Nu sînt informații (ultima dată verificat la 13.04.2020)</v>
      </c>
      <c r="BO28" s="70" t="str">
        <f>IF(Monitoring_new!BO28="","",Monitoring_new!BO28)</f>
        <v>nu</v>
      </c>
      <c r="BP28" s="75" t="str">
        <f>IF(Monitoring_new!BP28="","",Monitoring_new!BP28)</f>
        <v>Nu sînt informații (ultima dată verificat la 13.04.2020)</v>
      </c>
      <c r="BQ28" s="70" t="str">
        <f>IF(Monitoring_new!BQ28="","",Monitoring_new!BQ28)</f>
        <v>nu</v>
      </c>
      <c r="BR28" s="75" t="str">
        <f>IF(Monitoring_new!BR28="","",Monitoring_new!BR28)</f>
        <v>Nu sînt informații (ultima dată verificat la 13.04.2020)</v>
      </c>
      <c r="BS28" s="70" t="str">
        <f>IF(Monitoring_new!BS28="","",Monitoring_new!BS28)</f>
        <v>nu</v>
      </c>
      <c r="BT28" s="75" t="str">
        <f>IF(Monitoring_new!BT28="","",Monitoring_new!BT28)</f>
        <v>Nu sînt informații (ultima dată verificat la 13.04.2020)</v>
      </c>
      <c r="BU28" s="70" t="str">
        <f>IF(Monitoring_new!BU28="","",Monitoring_new!BU28)</f>
        <v>nu</v>
      </c>
      <c r="BV28" s="75" t="str">
        <f>IF(Monitoring_new!BV28="","",Monitoring_new!BV28)</f>
        <v>Nu sînt informații (ultima dată verificat la 13.04.2020)</v>
      </c>
      <c r="BW28" s="70" t="str">
        <f>IF(Monitoring_new!BW28="","",Monitoring_new!BW28)</f>
        <v>nu</v>
      </c>
      <c r="BX28" s="75" t="str">
        <f>IF(Monitoring_new!BX28="","",Monitoring_new!BX28)</f>
        <v>Nu sînt informații (ultima dată verificat la 13.04.2020)</v>
      </c>
      <c r="BY28" s="70" t="str">
        <f>IF(Monitoring_new!BY28="","",Monitoring_new!BY28)</f>
        <v>nu</v>
      </c>
      <c r="BZ28" s="96" t="str">
        <f>IF(Monitoring_new!BZ28="","",Monitoring_new!BZ28)</f>
        <v>Nu sînt informații (ultima dată verificat la 13.04.2020)</v>
      </c>
      <c r="CA28" s="70" t="str">
        <f>IF(Monitoring_new!CA28="","",Monitoring_new!CA28)</f>
        <v>nu</v>
      </c>
      <c r="CB28" s="75" t="str">
        <f>IF(Monitoring_new!CB28="","",Monitoring_new!CB28)</f>
        <v>Nu sînt informații (ultima dată verificat la 13.04.2020)</v>
      </c>
      <c r="CC28" s="70" t="str">
        <f>IF(Monitoring_new!CC28="","",Monitoring_new!CC28)</f>
        <v>nu</v>
      </c>
      <c r="CD28" s="43" t="str">
        <f>IF(Monitoring_new!CD28="","",Monitoring_new!CD28)</f>
        <v>Nu sînt informații (ultima dată verificat la 13.04.2020)</v>
      </c>
      <c r="CE28" s="70" t="str">
        <f>IF(Monitoring_new!CE28="","",Monitoring_new!CE28)</f>
        <v>nu</v>
      </c>
      <c r="CF28" s="74" t="str">
        <f>IF(Monitoring_new!CF28="","",Monitoring_new!CF28)</f>
        <v>Nu sînt informații (ultima dată verificat la 13.04.2020)</v>
      </c>
      <c r="CG28" s="70" t="str">
        <f>IF(Monitoring_new!CG28="","",Monitoring_new!CG28)</f>
        <v>nu</v>
      </c>
      <c r="CH28" s="75" t="str">
        <f>IF(Monitoring_new!CH28="","",Monitoring_new!CH28)</f>
        <v>Nu sînt informații (ultima dată verificat la 13.04.2020)</v>
      </c>
      <c r="CI28" s="70" t="str">
        <f>IF(Monitoring_new!CI28="","",Monitoring_new!CI28)</f>
        <v>nu</v>
      </c>
      <c r="CJ28" s="75" t="str">
        <f>IF(Monitoring_new!CJ28="","",Monitoring_new!CJ28)</f>
        <v>Nu sînt informații (ultima dată verificat la 13.04.2020)</v>
      </c>
      <c r="CK28" s="70" t="str">
        <f>IF(Monitoring_new!CK28="","",Monitoring_new!CK28)</f>
        <v>nu</v>
      </c>
      <c r="CL28" s="75" t="str">
        <f>IF(Monitoring_new!CL28="","",Monitoring_new!CL28)</f>
        <v>Nu sînt informații (ultima dată verificat la 13.04.2020)</v>
      </c>
      <c r="CM28" s="70" t="str">
        <f>IF(Monitoring_new!CM28="","",Monitoring_new!CM28)</f>
        <v>nu</v>
      </c>
      <c r="CN28" s="75" t="str">
        <f>IF(Monitoring_new!CN28="","",Monitoring_new!CN28)</f>
        <v>Nu sînt informații (ultima dată verificat la 13.04.2020)</v>
      </c>
      <c r="CO28" s="70" t="str">
        <f>IF(Monitoring_new!CO28="","",Monitoring_new!CO28)</f>
        <v>nu</v>
      </c>
      <c r="CP28" s="87" t="str">
        <f>IF(Monitoring_new!CP28="","",Monitoring_new!CP28)</f>
        <v>Nu sînt informații (ultima dată verificat la 13.04.2020)</v>
      </c>
      <c r="CQ28" s="70" t="str">
        <f>IF(Monitoring_new!CQ28="","",Monitoring_new!CQ28)</f>
        <v>nu</v>
      </c>
      <c r="CR28" s="75" t="str">
        <f>IF(Monitoring_new!CR28="","",Monitoring_new!CR28)</f>
        <v>Nu sînt informații (ultima dată verificat la 13.04.2020)</v>
      </c>
      <c r="CS28" s="70" t="str">
        <f>IF(Monitoring_new!CS28="","",Monitoring_new!CS28)</f>
        <v>nu</v>
      </c>
      <c r="CT28" s="75" t="str">
        <f>IF(Monitoring_new!CT28="","",Monitoring_new!CT28)</f>
        <v>Nu sînt informații (ultima dată verificat la 13.04.2020)</v>
      </c>
      <c r="CU28" s="70" t="str">
        <f>IF(Monitoring_new!CU28="","",Monitoring_new!CU28)</f>
        <v>nu</v>
      </c>
      <c r="CV28" s="75" t="str">
        <f>IF(Monitoring_new!CV28="","",Monitoring_new!CV28)</f>
        <v>Nu sînt informații (ultima dată verificat la 13.04.2020)</v>
      </c>
      <c r="CW28" s="70" t="str">
        <f>IF(Monitoring_new!CW28="","",Monitoring_new!CW28)</f>
        <v>nu</v>
      </c>
      <c r="CX28" s="75" t="str">
        <f>IF(Monitoring_new!CX28="","",Monitoring_new!CX28)</f>
        <v>Nu sînt informații (ultima dată verificat la 13.04.2020)</v>
      </c>
      <c r="CY28" s="70" t="str">
        <f>IF(Monitoring_new!CY28="","",Monitoring_new!CY28)</f>
        <v>nu</v>
      </c>
      <c r="CZ28" s="75" t="str">
        <f>IF(Monitoring_new!CZ28="","",Monitoring_new!CZ28)</f>
        <v>Nu sînt informații (ultima dată verificat la 13.04.2020)</v>
      </c>
      <c r="DA28" s="70" t="str">
        <f>IF(Monitoring_new!DA28="","",Monitoring_new!DA28)</f>
        <v>nu</v>
      </c>
      <c r="DB28" s="75" t="str">
        <f>IF(Monitoring_new!DB28="","",Monitoring_new!DB28)</f>
        <v>Nu sînt informații (ultima dată verificat la 13.04.2020)</v>
      </c>
      <c r="DC28" s="70" t="str">
        <f>IF(Monitoring_new!DC28="","",Monitoring_new!DC28)</f>
        <v>nu</v>
      </c>
      <c r="DD28" s="75" t="str">
        <f>IF(Monitoring_new!DD28="","",Monitoring_new!DD28)</f>
        <v>Nu sînt informații (ultima dată verificat la 13.04.2020)</v>
      </c>
      <c r="DE28" s="70" t="str">
        <f>IF(Monitoring_new!DE28="","",Monitoring_new!DE28)</f>
        <v>nu</v>
      </c>
      <c r="DF28" s="75" t="str">
        <f>IF(Monitoring_new!DF28="","",Monitoring_new!DF28)</f>
        <v>Nu sînt informații (ultima dată verificat la 13.04.2020)</v>
      </c>
      <c r="DG28" s="70" t="str">
        <f>IF(Monitoring_new!DG28="","",Monitoring_new!DG28)</f>
        <v>nu</v>
      </c>
      <c r="DH28" s="75" t="str">
        <f>IF(Monitoring_new!DH28="","",Monitoring_new!DH28)</f>
        <v>Nu sînt informații (ultima dată verificat la 13.04.2020)</v>
      </c>
      <c r="DI28" s="70" t="str">
        <f>IF(Monitoring_new!DI28="","",Monitoring_new!DI28)</f>
        <v>nu</v>
      </c>
      <c r="DJ28" s="75" t="str">
        <f>IF(Monitoring_new!DJ28="","",Monitoring_new!DJ28)</f>
        <v>Nu sînt informații (ultima dată verificat la 13.04.2020)</v>
      </c>
      <c r="DK28" s="70" t="str">
        <f>IF(Monitoring_new!DK28="","",Monitoring_new!DK28)</f>
        <v>nu</v>
      </c>
      <c r="DL28" s="75" t="str">
        <f>IF(Monitoring_new!DL28="","",Monitoring_new!DL28)</f>
        <v>Nu sînt informații (ultima dată verificat la 13.04.2020)</v>
      </c>
      <c r="DM28" s="70" t="str">
        <f>IF(Monitoring_new!DM28="","",Monitoring_new!DM28)</f>
        <v>nu</v>
      </c>
      <c r="DN28" s="75" t="str">
        <f>IF(Monitoring_new!DN28="","",Monitoring_new!DN28)</f>
        <v>Nu sînt informații (ultima dată verificat la 13.04.2020)</v>
      </c>
      <c r="DO28" s="70" t="str">
        <f>IF(Monitoring_new!DO28="","",Monitoring_new!DO28)</f>
        <v>nu</v>
      </c>
      <c r="DP28" s="75" t="str">
        <f>IF(Monitoring_new!DP28="","",Monitoring_new!DP28)</f>
        <v>Nu sînt informații (ultima dată verificat la 13.04.2020)</v>
      </c>
      <c r="DQ28" s="70" t="str">
        <f>IF(Monitoring_new!DQ28="","",Monitoring_new!DQ28)</f>
        <v>nu</v>
      </c>
      <c r="DR28" s="75" t="str">
        <f>IF(Monitoring_new!DR28="","",Monitoring_new!DR28)</f>
        <v>Nu sînt informații (ultima dată verificat la 13.04.2020)</v>
      </c>
      <c r="DS28" s="70" t="str">
        <f>IF(Monitoring_new!DS28="","",Monitoring_new!DS28)</f>
        <v>nu</v>
      </c>
      <c r="DT28" s="75" t="str">
        <f>IF(Monitoring_new!DT28="","",Monitoring_new!DT28)</f>
        <v>Nu sînt informații (ultima dată verificat la 13.04.2020)</v>
      </c>
      <c r="DU28" s="70" t="str">
        <f>IF(Monitoring_new!DU28="","",Monitoring_new!DU28)</f>
        <v>nu</v>
      </c>
      <c r="DV28" s="75" t="str">
        <f>IF(Monitoring_new!DV28="","",Monitoring_new!DV28)</f>
        <v>Nu sînt informații (ultima dată verificat la 13.04.2020)</v>
      </c>
      <c r="DW28" s="70" t="str">
        <f>IF(Monitoring_new!DW28="","",Monitoring_new!DW28)</f>
        <v>nu</v>
      </c>
      <c r="DX28" s="75" t="str">
        <f>IF(Monitoring_new!DX28="","",Monitoring_new!DX28)</f>
        <v>Nu sînt informații (ultima dată verificat la 13.04.2020)</v>
      </c>
      <c r="DY28" s="70" t="str">
        <f>IF(Monitoring_new!DY28="","",Monitoring_new!DY28)</f>
        <v>nu</v>
      </c>
      <c r="DZ28" s="75" t="str">
        <f>IF(Monitoring_new!DZ28="","",Monitoring_new!DZ28)</f>
        <v>Nu sînt informații (ultima dată verificat la 13.04.2020)</v>
      </c>
      <c r="EA28" s="70" t="str">
        <f>IF(Monitoring_new!EA28="","",Monitoring_new!EA28)</f>
        <v>nu</v>
      </c>
      <c r="EB28" s="75" t="str">
        <f>IF(Monitoring_new!EB28="","",Monitoring_new!EB28)</f>
        <v>Nu sînt informații (ultima dată verificat la 13.04.2020)</v>
      </c>
      <c r="EC28" s="70" t="str">
        <f>IF(Monitoring_new!EC28="","",Monitoring_new!EC28)</f>
        <v>nu</v>
      </c>
      <c r="ED28" s="75" t="str">
        <f>IF(Monitoring_new!ED28="","",Monitoring_new!ED28)</f>
        <v>Nu sînt informații (ultima dată verificat la 13.04.2020)</v>
      </c>
      <c r="EE28" s="70" t="str">
        <f>IF(Monitoring_new!EE28="","",Monitoring_new!EE28)</f>
        <v>nu</v>
      </c>
      <c r="EF28" s="75" t="str">
        <f>IF(Monitoring_new!EF28="","",Monitoring_new!EF28)</f>
        <v>Nu sînt informații (ultima dată verificat la 13.04.2020)</v>
      </c>
      <c r="EG28" s="70" t="str">
        <f>IF(Monitoring_new!EG28="","",Monitoring_new!EG28)</f>
        <v>nu</v>
      </c>
      <c r="EH28" s="75" t="str">
        <f>IF(Monitoring_new!EH28="","",Monitoring_new!EH28)</f>
        <v>Nu sînt informații (ultima dată verificat la 13.04.2020)</v>
      </c>
      <c r="EI28" s="70" t="str">
        <f>IF(Monitoring_new!EI28="","",Monitoring_new!EI28)</f>
        <v>nu</v>
      </c>
      <c r="EJ28" s="75" t="str">
        <f>IF(Monitoring_new!EJ28="","",Monitoring_new!EJ28)</f>
        <v>Nu sînt informații (ultima dată verificat la 13.04.2020)</v>
      </c>
      <c r="EK28" s="70" t="str">
        <f>IF(Monitoring_new!EK28="","",Monitoring_new!EK28)</f>
        <v>nu</v>
      </c>
      <c r="EL28" s="75" t="str">
        <f>IF(Monitoring_new!EL28="","",Monitoring_new!EL28)</f>
        <v>Nu sînt informații (ultima dată verificat la 13.04.2020)</v>
      </c>
      <c r="EM28" s="70" t="str">
        <f>IF(Monitoring_new!EM28="","",Monitoring_new!EM28)</f>
        <v>nu</v>
      </c>
      <c r="EN28" s="75" t="str">
        <f>IF(Monitoring_new!EN28="","",Monitoring_new!EN28)</f>
        <v>Nu sînt informații (ultima dată verificat la 13.04.2020)</v>
      </c>
      <c r="EO28" s="70" t="str">
        <f>IF(Monitoring_new!EO28="","",Monitoring_new!EO28)</f>
        <v>nu</v>
      </c>
      <c r="EP28" s="75" t="str">
        <f>IF(Monitoring_new!EP28="","",Monitoring_new!EP28)</f>
        <v>Nu sînt informații (ultima dată verificat la 13.04.2020)</v>
      </c>
      <c r="EQ28" s="70" t="str">
        <f>IF(Monitoring_new!EQ28="","",Monitoring_new!EQ28)</f>
        <v>nu</v>
      </c>
      <c r="ER28" s="75" t="str">
        <f>IF(Monitoring_new!ER28="","",Monitoring_new!ER28)</f>
        <v>Nu sînt informații (ultima dată verificat la 13.04.2020)</v>
      </c>
      <c r="ES28" s="70" t="str">
        <f>IF(Monitoring_new!ES28="","",Monitoring_new!ES28)</f>
        <v>nu</v>
      </c>
      <c r="ET28" s="75" t="str">
        <f>IF(Monitoring_new!ET28="","",Monitoring_new!ET28)</f>
        <v>Nu sînt informații (ultima dată verificat la 13.04.2020)</v>
      </c>
      <c r="EU28" s="70" t="str">
        <f>IF(Monitoring_new!EU28="","",Monitoring_new!EU28)</f>
        <v>nu</v>
      </c>
      <c r="EV28" s="75" t="str">
        <f>IF(Monitoring_new!EV28="","",Monitoring_new!EV28)</f>
        <v>Nu sînt informații (ultima dată verificat la 13.04.2020)</v>
      </c>
      <c r="EW28" s="70" t="str">
        <f>IF(Monitoring_new!EW28="","",Monitoring_new!EW28)</f>
        <v>nu</v>
      </c>
      <c r="EX28" s="75" t="str">
        <f>IF(Monitoring_new!EX28="","",Monitoring_new!EX28)</f>
        <v>Nu sînt informații (ultima dată verificat la 13.04.2020)</v>
      </c>
      <c r="EY28" s="70" t="str">
        <f>IF(Monitoring_new!EY28="","",Monitoring_new!EY28)</f>
        <v>nu</v>
      </c>
      <c r="EZ28" s="75" t="str">
        <f>IF(Monitoring_new!EZ28="","",Monitoring_new!EZ28)</f>
        <v>Nu sînt informații (ultima dată verificat la 13.04.2020)</v>
      </c>
      <c r="FA28" s="173" t="str">
        <f t="shared" si="0"/>
        <v>da</v>
      </c>
      <c r="FB28" s="173">
        <f t="shared" si="1"/>
        <v>0</v>
      </c>
      <c r="FC28" s="173" t="str">
        <f t="shared" si="2"/>
        <v>nu</v>
      </c>
      <c r="FD28" s="173">
        <f t="shared" si="3"/>
        <v>67</v>
      </c>
      <c r="FE28" s="173" t="str">
        <f t="shared" si="4"/>
        <v>partial / alte modalitati</v>
      </c>
      <c r="FF28" s="173">
        <f t="shared" si="5"/>
        <v>0</v>
      </c>
      <c r="FG28" s="173" t="str">
        <f t="shared" si="6"/>
        <v>N/A</v>
      </c>
      <c r="FH28" s="173">
        <f t="shared" si="7"/>
        <v>0</v>
      </c>
      <c r="FI28" s="173" t="str">
        <f t="shared" si="10"/>
        <v>partial</v>
      </c>
      <c r="FJ28" s="173">
        <f t="shared" si="11"/>
        <v>0</v>
      </c>
      <c r="FK28" s="173">
        <f t="shared" si="12"/>
        <v>67</v>
      </c>
      <c r="FL28" s="173" t="str">
        <f t="shared" si="8"/>
        <v>da</v>
      </c>
      <c r="FM28" s="173" t="str">
        <f t="shared" si="9"/>
        <v>nu</v>
      </c>
      <c r="FN28" s="173">
        <f t="shared" si="13"/>
        <v>0</v>
      </c>
      <c r="FO28" s="173">
        <f t="shared" si="14"/>
        <v>67</v>
      </c>
      <c r="FP28" s="173">
        <f t="shared" si="15"/>
        <v>67</v>
      </c>
      <c r="FQ28" s="177">
        <f t="shared" si="16"/>
        <v>0</v>
      </c>
      <c r="FR28" s="177">
        <f t="shared" si="17"/>
        <v>1</v>
      </c>
      <c r="FS28" s="177">
        <f>COUNTIFS($W28:$EY28,$FL28,Points_new!$W$52:$EY$52,FS$1)/((COUNTIF(Points_new!$W$52:$EY$52,FS$1)-COUNTIFS($W28:$EY28,$FG28,Points_new!$W$52:$EY$52,FS$1)))</f>
        <v>0</v>
      </c>
      <c r="FT28" s="177">
        <f>COUNTIFS($W28:$EY28,$FL28,Points_new!$W$51:$EY$51,FT$1)/((COUNTIF(Points_new!$W$51:$EY$51,FT$1)-COUNTIFS($W28:$EY28,$FG28,Points_new!$W$51:$EY$51,FT$1)))</f>
        <v>0</v>
      </c>
      <c r="FU28" s="177">
        <f>COUNTIFS($W28:$EY28,$FL28,Points_new!$W$51:$EY$51,FU$1)/((COUNTIF(Points_new!$W$51:$EY$51,FU$1)-COUNTIFS($W28:$EY28,$FG28,Points_new!$W$51:$EY$51,FU$1)))</f>
        <v>0</v>
      </c>
      <c r="FV28" s="177" t="e">
        <f>COUNTIFS($W28:$EY28,$FL28,Points_new!$W$51:$EY$51,FV$1)/((COUNTIF(Points_new!$W$51:$EY$51,FV$1)-COUNTIFS($W28:$EY28,$FG28,Points_new!$W$51:$EY$51,FV$1)))</f>
        <v>#DIV/0!</v>
      </c>
      <c r="FW28" s="177" t="e">
        <f>COUNTIFS($W28:$EY28,$FL28,Points_new!$W$51:$EY$51,FW$1)/((COUNTIF(Points_new!$W$51:$EY$51,FW$1)-COUNTIFS($W28:$EY28,$FG28,Points_new!$W$51:$EY$51,FW$1)))</f>
        <v>#DIV/0!</v>
      </c>
      <c r="FX28" s="177">
        <f>COUNTIFS($W28:$EY28,$FL28,Points_new!$W$57:$EY$57,FX$1)/((COUNTIF(Points_new!$W$57:$EY$57,FX$1)-COUNTIFS($W28:$EY28,$FG28,Points_new!$W$57:$EY$57,FX$1)))</f>
        <v>0</v>
      </c>
      <c r="FY28" s="177">
        <f>COUNTIFS($W28:$EY28,$FL28,Points_new!$W$57:$EY$57,FY$1)/((COUNTIF(Points_new!$W$57:$EY$57,FY$1)-COUNTIFS($W28:$EY28,$FG28,Points_new!$W$57:$EY$57,FY$1)))</f>
        <v>0</v>
      </c>
      <c r="FZ28" s="177">
        <f>COUNTIFS($W28:$EY28,$FL28,Points_new!$W$57:$EY$57,FZ$1)/((COUNTIF(Points_new!$W$57:$EY$57,FZ$1)-COUNTIFS($W28:$EY28,$FG28,Points_new!$W$57:$EY$57,FZ$1)))</f>
        <v>0</v>
      </c>
      <c r="GA28" s="177">
        <f>COUNTIFS($W28:$EY28,$FL28,Points_new!$W$57:$EY$57,GA$1)/((COUNTIF(Points_new!$W$57:$EY$57,GA$1)-COUNTIFS($W28:$EY28,$FG28,Points_new!$W$57:$EY$57,GA$1)))</f>
        <v>0</v>
      </c>
      <c r="GB28" s="177" t="e">
        <f>COUNTIFS($W28:$EY28,$FL28,Points_new!$W$57:$EY$57,GB$1)/((COUNTIF(Points_new!$W$57:$EY$57,GB$1)-COUNTIFS($W28:$EY28,$FG28,Points_new!$W$57:$EY$57,GB$1)))</f>
        <v>#DIV/0!</v>
      </c>
      <c r="GC28" s="177" t="e">
        <f>COUNTIFS($W28:$EY28,$FL28,Points_new!$W$57:$EY$57,GC$1)/((COUNTIF(Points_new!$W$57:$EY$57,GC$1)-COUNTIFS($W28:$EY28,$FG28,Points_new!$W$57:$EY$57,GC$1)))</f>
        <v>#DIV/0!</v>
      </c>
      <c r="GD28" s="177">
        <f>COUNTIFS($W28:$EY28,$FL28,Points_new!$W$55:$EY$55,GD$1)/((COUNTIF(Points_new!$W$55:$EY$55,GD$1)-COUNTIFS($W28:$EY28,$FG28,Points_new!$W$55:$EY$55,GD$1)))</f>
        <v>0</v>
      </c>
      <c r="GE28" s="177" t="e">
        <f>COUNTIFS($W28:$EY28,$FL28,Points_new!$W$55:$EY$55,GE$1)/((COUNTIF(Points_new!$W$55:$EY$55,GE$1)-COUNTIFS($W28:$EY28,$FG28,Points_new!$W$55:$EY$55,GE$1)))</f>
        <v>#DIV/0!</v>
      </c>
      <c r="GF28" s="177" t="e">
        <f>COUNTIFS($W28:$EY28,$FL28,Points_new!$W$55:$EY$55,GF$1)/((COUNTIF(Points_new!$W$55:$EY$55,GF$1)-COUNTIFS($W28:$EY28,$FG28,Points_new!$W$55:$EY$55,GF$1)))</f>
        <v>#DIV/0!</v>
      </c>
    </row>
    <row r="29" spans="1:188" ht="15" customHeight="1" x14ac:dyDescent="0.35">
      <c r="A29" s="23" t="str">
        <f>Monitoring_new!A29</f>
        <v>Q28</v>
      </c>
      <c r="B29" s="157" t="str">
        <f>Monitoring_new!B29</f>
        <v>Întreprinderea a furnizat informații cu privire la veniturile salariale, indemnizațiile, primele, bonusurile și alte beneficii materiale ale administratorului și membrilor consiliului de administrație în 2019?</v>
      </c>
      <c r="C29" s="157" t="str">
        <f>Monitoring_new!C29</f>
        <v>Has the enterprise provided/disclosed any information on labour income, premiums, bonuses and other tangible benefits derived by the Administrator/Manager and by the Management Board members?</v>
      </c>
      <c r="D29" s="26" t="str">
        <f>Monitoring_new!D29</f>
        <v>Human Resources</v>
      </c>
      <c r="E29" s="24" t="str">
        <f>Monitoring_new!E29</f>
        <v>rum4</v>
      </c>
      <c r="F29" s="24" t="str">
        <f>Monitoring_new!F29</f>
        <v>rum4k</v>
      </c>
      <c r="G29" s="25">
        <f>Monitoring_new!G29</f>
        <v>3</v>
      </c>
      <c r="H29" s="24" t="str">
        <f>Monitoring_new!H29</f>
        <v>da</v>
      </c>
      <c r="I29" s="24" t="str">
        <f>Monitoring_new!I29</f>
        <v>yes</v>
      </c>
      <c r="J29" s="24" t="str">
        <f>Monitoring_new!J29</f>
        <v>nu</v>
      </c>
      <c r="K29" s="24" t="str">
        <f>Monitoring_new!K29</f>
        <v>no</v>
      </c>
      <c r="L29" s="24" t="str">
        <f>Monitoring_new!L29</f>
        <v>partial / alte modalitati</v>
      </c>
      <c r="M29" s="24" t="str">
        <f>Monitoring_new!M29</f>
        <v>partially / other ways</v>
      </c>
      <c r="N29" s="24" t="str">
        <f>Monitoring_new!N29</f>
        <v>N/A</v>
      </c>
      <c r="O29" s="24" t="str">
        <f>Monitoring_new!O29</f>
        <v>N/A</v>
      </c>
      <c r="P29" s="24" t="str">
        <f>Monitoring_new!P29</f>
        <v>partial</v>
      </c>
      <c r="Q29" s="24" t="str">
        <f>Monitoring_new!Q29</f>
        <v>partially</v>
      </c>
      <c r="R29" s="25">
        <f>Monitoring_new!R29</f>
        <v>3</v>
      </c>
      <c r="S29" s="24">
        <f>Monitoring_new!S29</f>
        <v>0</v>
      </c>
      <c r="T29" s="25">
        <f>Monitoring_new!T29</f>
        <v>1.5</v>
      </c>
      <c r="U29" s="24" t="str">
        <f>Monitoring_new!U29</f>
        <v>N/A</v>
      </c>
      <c r="V29" s="24">
        <f>Monitoring_new!V29</f>
        <v>1.5</v>
      </c>
      <c r="W29" s="70" t="str">
        <f>IF(Monitoring_new!W29="","",Monitoring_new!W29)</f>
        <v>nu</v>
      </c>
      <c r="X29" s="42" t="str">
        <f>IF(Monitoring_new!X29="","",Monitoring_new!X29)</f>
        <v>Pagina web nefuncțională ( 13 aprilie 2020)</v>
      </c>
      <c r="Y29" s="70" t="str">
        <f>IF(Monitoring_new!Y29="","",Monitoring_new!Y29)</f>
        <v>nu</v>
      </c>
      <c r="Z29" s="57" t="str">
        <f>IF(Monitoring_new!Z29="","",Monitoring_new!Z29)</f>
        <v>Nu sînt informații pe web (ultima dată verificat la 13.04.2020)</v>
      </c>
      <c r="AA29" s="70" t="str">
        <f>IF(Monitoring_new!AA29="","",Monitoring_new!AA29)</f>
        <v>nu</v>
      </c>
      <c r="AB29" s="67" t="str">
        <f>IF(Monitoring_new!AB29="","",Monitoring_new!AB29)</f>
        <v>Nu sînt informații pe web (ultima dată verificat la 13.04.2020)</v>
      </c>
      <c r="AC29" s="70" t="str">
        <f>IF(Monitoring_new!AC29="","",Monitoring_new!AC29)</f>
        <v>nu</v>
      </c>
      <c r="AD29" s="87" t="str">
        <f>IF(Monitoring_new!AD29="","",Monitoring_new!AD29)</f>
        <v>Nu sînt informații pe web (ultima dată verificat la 13.04.2020)</v>
      </c>
      <c r="AE29" s="70" t="str">
        <f>IF(Monitoring_new!AE29="","",Monitoring_new!AE29)</f>
        <v>nu</v>
      </c>
      <c r="AF29" s="75" t="str">
        <f>IF(Monitoring_new!AF29="","",Monitoring_new!AF29)</f>
        <v>Nu sînt informații pe web (ultima dată verificat la 13.04.2020)</v>
      </c>
      <c r="AG29" s="70" t="str">
        <f>IF(Monitoring_new!AG29="","",Monitoring_new!AG29)</f>
        <v>nu</v>
      </c>
      <c r="AH29" s="87" t="str">
        <f>IF(Monitoring_new!AH29="","",Monitoring_new!AH29)</f>
        <v>Nu sînt informații pe web (ultima dată verificat la 13.04.2020)</v>
      </c>
      <c r="AI29" s="70" t="str">
        <f>IF(Monitoring_new!AI29="","",Monitoring_new!AI29)</f>
        <v>nu</v>
      </c>
      <c r="AJ29" s="75" t="str">
        <f>IF(Monitoring_new!AJ29="","",Monitoring_new!AJ29)</f>
        <v>Nu sînt informații (ultima dată verificat la 13.04.2020)</v>
      </c>
      <c r="AK29" s="70" t="str">
        <f>IF(Monitoring_new!AK29="","",Monitoring_new!AK29)</f>
        <v>nu</v>
      </c>
      <c r="AL29" s="96" t="str">
        <f>IF(Monitoring_new!AL29="","",Monitoring_new!AL29)</f>
        <v>Nu sînt informații (ultima dată verificat la 13.04.2020)</v>
      </c>
      <c r="AM29" s="70" t="str">
        <f>IF(Monitoring_new!AM29="","",Monitoring_new!AM29)</f>
        <v>nu</v>
      </c>
      <c r="AN29" s="87" t="str">
        <f>IF(Monitoring_new!AN29="","",Monitoring_new!AN29)</f>
        <v>Nu sînt informații (ultima dată verificat la 13.04.2020)</v>
      </c>
      <c r="AO29" s="70" t="str">
        <f>IF(Monitoring_new!AO29="","",Monitoring_new!AO29)</f>
        <v>nu</v>
      </c>
      <c r="AP29" s="75" t="str">
        <f>IF(Monitoring_new!AP29="","",Monitoring_new!AP29)</f>
        <v>Nu sînt informații (ultima dată verificat la 13.04.2020)</v>
      </c>
      <c r="AQ29" s="70" t="str">
        <f>IF(Monitoring_new!AQ29="","",Monitoring_new!AQ29)</f>
        <v>nu</v>
      </c>
      <c r="AR29" s="105" t="str">
        <f>IF(Monitoring_new!AR29="","",Monitoring_new!AR29)</f>
        <v>Nu sînt informații (ultima dată verificat la 13.04.2020)</v>
      </c>
      <c r="AS29" s="70" t="str">
        <f>IF(Monitoring_new!AS29="","",Monitoring_new!AS29)</f>
        <v>nu</v>
      </c>
      <c r="AT29" s="75" t="str">
        <f>IF(Monitoring_new!AT29="","",Monitoring_new!AT29)</f>
        <v>Nu sînt informații (ultima dată verificat la 13.04.2020)</v>
      </c>
      <c r="AU29" s="70" t="str">
        <f>IF(Monitoring_new!AU29="","",Monitoring_new!AU29)</f>
        <v>nu</v>
      </c>
      <c r="AV29" s="75" t="str">
        <f>IF(Monitoring_new!AV29="","",Monitoring_new!AV29)</f>
        <v>Nu sînt informații (ultima dată verificat la 13.04.2020)</v>
      </c>
      <c r="AW29" s="70" t="str">
        <f>IF(Monitoring_new!AW29="","",Monitoring_new!AW29)</f>
        <v>nu</v>
      </c>
      <c r="AX29" s="96" t="str">
        <f>IF(Monitoring_new!AX29="","",Monitoring_new!AX29)</f>
        <v>Nu sînt informații (ultima dată verificat la 13.04.2020)</v>
      </c>
      <c r="AY29" s="70" t="str">
        <f>IF(Monitoring_new!AY29="","",Monitoring_new!AY29)</f>
        <v>nu</v>
      </c>
      <c r="AZ29" s="75" t="str">
        <f>IF(Monitoring_new!AZ29="","",Monitoring_new!AZ29)</f>
        <v>Nu sînt informații (ultima dată verificat la 13.04.2020)</v>
      </c>
      <c r="BA29" s="70" t="str">
        <f>IF(Monitoring_new!BA29="","",Monitoring_new!BA29)</f>
        <v>nu</v>
      </c>
      <c r="BB29" s="75" t="str">
        <f>IF(Monitoring_new!BB29="","",Monitoring_new!BB29)</f>
        <v>Nu sînt informații (ultima dată verificat la 13.04.2020)</v>
      </c>
      <c r="BC29" s="70" t="str">
        <f>IF(Monitoring_new!BC29="","",Monitoring_new!BC29)</f>
        <v>nu</v>
      </c>
      <c r="BD29" s="75" t="str">
        <f>IF(Monitoring_new!BD29="","",Monitoring_new!BD29)</f>
        <v>Nu sînt informații (ultima dată verificat la 13.04.2020)</v>
      </c>
      <c r="BE29" s="70" t="str">
        <f>IF(Monitoring_new!BE29="","",Monitoring_new!BE29)</f>
        <v>nu</v>
      </c>
      <c r="BF29" s="75" t="str">
        <f>IF(Monitoring_new!BF29="","",Monitoring_new!BF29)</f>
        <v>Nu sînt informații (ultima dată verificat la 13.04.2020)</v>
      </c>
      <c r="BG29" s="70" t="str">
        <f>IF(Monitoring_new!BG29="","",Monitoring_new!BG29)</f>
        <v>nu</v>
      </c>
      <c r="BH29" s="75" t="str">
        <f>IF(Monitoring_new!BH29="","",Monitoring_new!BH29)</f>
        <v>Nu sînt informații (ultima dată verificat la 13.04.2020)</v>
      </c>
      <c r="BI29" s="70" t="str">
        <f>IF(Monitoring_new!BI29="","",Monitoring_new!BI29)</f>
        <v>nu</v>
      </c>
      <c r="BJ29" s="87" t="str">
        <f>IF(Monitoring_new!BJ29="","",Monitoring_new!BJ29)</f>
        <v>Nu sînt informații (ultima dată verificat la 13.04.2020)</v>
      </c>
      <c r="BK29" s="70" t="str">
        <f>IF(Monitoring_new!BK29="","",Monitoring_new!BK29)</f>
        <v>nu</v>
      </c>
      <c r="BL29" s="87" t="str">
        <f>IF(Monitoring_new!BL29="","",Monitoring_new!BL29)</f>
        <v>Nu sînt informații (ultima dată verificat la 13.04.2020)</v>
      </c>
      <c r="BM29" s="70" t="str">
        <f>IF(Monitoring_new!BM29="","",Monitoring_new!BM29)</f>
        <v>nu</v>
      </c>
      <c r="BN29" s="75" t="str">
        <f>IF(Monitoring_new!BN29="","",Monitoring_new!BN29)</f>
        <v>Nu sînt informații (ultima dată verificat la 13.04.2020)</v>
      </c>
      <c r="BO29" s="70" t="str">
        <f>IF(Monitoring_new!BO29="","",Monitoring_new!BO29)</f>
        <v>nu</v>
      </c>
      <c r="BP29" s="75" t="str">
        <f>IF(Monitoring_new!BP29="","",Monitoring_new!BP29)</f>
        <v>Nu sînt informații (ultima dată verificat la 13.04.2020)</v>
      </c>
      <c r="BQ29" s="70" t="str">
        <f>IF(Monitoring_new!BQ29="","",Monitoring_new!BQ29)</f>
        <v>nu</v>
      </c>
      <c r="BR29" s="75" t="str">
        <f>IF(Monitoring_new!BR29="","",Monitoring_new!BR29)</f>
        <v>Nu sînt informații (ultima dată verificat la 13.04.2020)</v>
      </c>
      <c r="BS29" s="70" t="str">
        <f>IF(Monitoring_new!BS29="","",Monitoring_new!BS29)</f>
        <v>nu</v>
      </c>
      <c r="BT29" s="41" t="str">
        <f>IF(Monitoring_new!BT29="","",Monitoring_new!BT29)</f>
        <v>Nu sînt informații (ultima dată verificat la 13.04.2020)</v>
      </c>
      <c r="BU29" s="70" t="str">
        <f>IF(Monitoring_new!BU29="","",Monitoring_new!BU29)</f>
        <v>nu</v>
      </c>
      <c r="BV29" s="75" t="str">
        <f>IF(Monitoring_new!BV29="","",Monitoring_new!BV29)</f>
        <v>Nu sînt informații (ultima dată verificat la 13.04.2020)</v>
      </c>
      <c r="BW29" s="70" t="str">
        <f>IF(Monitoring_new!BW29="","",Monitoring_new!BW29)</f>
        <v>nu</v>
      </c>
      <c r="BX29" s="75" t="str">
        <f>IF(Monitoring_new!BX29="","",Monitoring_new!BX29)</f>
        <v>Nu sînt informații (ultima dată verificat la 13.04.2020)</v>
      </c>
      <c r="BY29" s="70" t="str">
        <f>IF(Monitoring_new!BY29="","",Monitoring_new!BY29)</f>
        <v>nu</v>
      </c>
      <c r="BZ29" s="96" t="str">
        <f>IF(Monitoring_new!BZ29="","",Monitoring_new!BZ29)</f>
        <v>Nu sînt informații (ultima dată verificat la 13.04.2020)</v>
      </c>
      <c r="CA29" s="70" t="str">
        <f>IF(Monitoring_new!CA29="","",Monitoring_new!CA29)</f>
        <v>nu</v>
      </c>
      <c r="CB29" s="75" t="str">
        <f>IF(Monitoring_new!CB29="","",Monitoring_new!CB29)</f>
        <v>Nu sînt informații (ultima dată verificat la 13.04.2020)</v>
      </c>
      <c r="CC29" s="70" t="str">
        <f>IF(Monitoring_new!CC29="","",Monitoring_new!CC29)</f>
        <v>nu</v>
      </c>
      <c r="CD29" s="43" t="str">
        <f>IF(Monitoring_new!CD29="","",Monitoring_new!CD29)</f>
        <v>Nu sînt informații (ultima dată verificat la 13.04.2020)</v>
      </c>
      <c r="CE29" s="70" t="str">
        <f>IF(Monitoring_new!CE29="","",Monitoring_new!CE29)</f>
        <v>da</v>
      </c>
      <c r="CF29" s="120" t="str">
        <f>IF(Monitoring_new!CF29="","",Monitoring_new!CF29)</f>
        <v>http://manej.md/index.php?pag=page&amp;id=1231&amp;l=ro</v>
      </c>
      <c r="CG29" s="70" t="str">
        <f>IF(Monitoring_new!CG29="","",Monitoring_new!CG29)</f>
        <v>nu</v>
      </c>
      <c r="CH29" s="75" t="str">
        <f>IF(Monitoring_new!CH29="","",Monitoring_new!CH29)</f>
        <v>Nu sînt informații (ultima dată verificat la 13.04.2020)</v>
      </c>
      <c r="CI29" s="70" t="str">
        <f>IF(Monitoring_new!CI29="","",Monitoring_new!CI29)</f>
        <v>nu</v>
      </c>
      <c r="CJ29" s="75" t="str">
        <f>IF(Monitoring_new!CJ29="","",Monitoring_new!CJ29)</f>
        <v>Nu sînt informații (ultima dată verificat la 13.04.2020)</v>
      </c>
      <c r="CK29" s="70" t="str">
        <f>IF(Monitoring_new!CK29="","",Monitoring_new!CK29)</f>
        <v>nu</v>
      </c>
      <c r="CL29" s="75" t="str">
        <f>IF(Monitoring_new!CL29="","",Monitoring_new!CL29)</f>
        <v>Nu sînt informații (ultima dată verificat la 13.04.2020)</v>
      </c>
      <c r="CM29" s="70" t="str">
        <f>IF(Monitoring_new!CM29="","",Monitoring_new!CM29)</f>
        <v>nu</v>
      </c>
      <c r="CN29" s="75" t="str">
        <f>IF(Monitoring_new!CN29="","",Monitoring_new!CN29)</f>
        <v>Nu sînt informații (ultima dată verificat la 13.04.2020)</v>
      </c>
      <c r="CO29" s="70" t="str">
        <f>IF(Monitoring_new!CO29="","",Monitoring_new!CO29)</f>
        <v>nu</v>
      </c>
      <c r="CP29" s="75" t="str">
        <f>IF(Monitoring_new!CP29="","",Monitoring_new!CP29)</f>
        <v>Nu sînt informații (ultima dată verificat la 13.04.2020)</v>
      </c>
      <c r="CQ29" s="70" t="str">
        <f>IF(Monitoring_new!CQ29="","",Monitoring_new!CQ29)</f>
        <v>nu</v>
      </c>
      <c r="CR29" s="75" t="str">
        <f>IF(Monitoring_new!CR29="","",Monitoring_new!CR29)</f>
        <v>Nu sînt informații (ultima dată verificat la 13.04.2020)</v>
      </c>
      <c r="CS29" s="70" t="str">
        <f>IF(Monitoring_new!CS29="","",Monitoring_new!CS29)</f>
        <v>nu</v>
      </c>
      <c r="CT29" s="75" t="str">
        <f>IF(Monitoring_new!CT29="","",Monitoring_new!CT29)</f>
        <v>Nu sînt informații (ultima dată verificat la 13.04.2020)</v>
      </c>
      <c r="CU29" s="70" t="str">
        <f>IF(Monitoring_new!CU29="","",Monitoring_new!CU29)</f>
        <v>nu</v>
      </c>
      <c r="CV29" s="75" t="str">
        <f>IF(Monitoring_new!CV29="","",Monitoring_new!CV29)</f>
        <v>Nu sînt informații (ultima dată verificat la 13.04.2020)</v>
      </c>
      <c r="CW29" s="70" t="str">
        <f>IF(Monitoring_new!CW29="","",Monitoring_new!CW29)</f>
        <v>nu</v>
      </c>
      <c r="CX29" s="75" t="str">
        <f>IF(Monitoring_new!CX29="","",Monitoring_new!CX29)</f>
        <v>Nu sînt informații (ultima dată verificat la 13.04.2020)</v>
      </c>
      <c r="CY29" s="70" t="str">
        <f>IF(Monitoring_new!CY29="","",Monitoring_new!CY29)</f>
        <v>nu</v>
      </c>
      <c r="CZ29" s="75" t="str">
        <f>IF(Monitoring_new!CZ29="","",Monitoring_new!CZ29)</f>
        <v>Nu sînt informații (ultima dată verificat la 13.04.2020)</v>
      </c>
      <c r="DA29" s="70" t="str">
        <f>IF(Monitoring_new!DA29="","",Monitoring_new!DA29)</f>
        <v>nu</v>
      </c>
      <c r="DB29" s="75" t="str">
        <f>IF(Monitoring_new!DB29="","",Monitoring_new!DB29)</f>
        <v>Nu sînt informații (ultima dată verificat la 13.04.2020)</v>
      </c>
      <c r="DC29" s="70" t="str">
        <f>IF(Monitoring_new!DC29="","",Monitoring_new!DC29)</f>
        <v>nu</v>
      </c>
      <c r="DD29" s="75" t="str">
        <f>IF(Monitoring_new!DD29="","",Monitoring_new!DD29)</f>
        <v>Nu sînt informații (ultima dată verificat la 13.04.2020)</v>
      </c>
      <c r="DE29" s="70" t="str">
        <f>IF(Monitoring_new!DE29="","",Monitoring_new!DE29)</f>
        <v>nu</v>
      </c>
      <c r="DF29" s="75" t="str">
        <f>IF(Monitoring_new!DF29="","",Monitoring_new!DF29)</f>
        <v>Nu sînt informații (ultima dată verificat la 13.04.2020)</v>
      </c>
      <c r="DG29" s="70" t="str">
        <f>IF(Monitoring_new!DG29="","",Monitoring_new!DG29)</f>
        <v>nu</v>
      </c>
      <c r="DH29" s="75" t="str">
        <f>IF(Monitoring_new!DH29="","",Monitoring_new!DH29)</f>
        <v>Nu sînt informații (ultima dată verificat la 13.04.2020)</v>
      </c>
      <c r="DI29" s="70" t="str">
        <f>IF(Monitoring_new!DI29="","",Monitoring_new!DI29)</f>
        <v>nu</v>
      </c>
      <c r="DJ29" s="75" t="str">
        <f>IF(Monitoring_new!DJ29="","",Monitoring_new!DJ29)</f>
        <v>Nu sînt informații (ultima dată verificat la 13.04.2020)</v>
      </c>
      <c r="DK29" s="70" t="str">
        <f>IF(Monitoring_new!DK29="","",Monitoring_new!DK29)</f>
        <v>nu</v>
      </c>
      <c r="DL29" s="75" t="str">
        <f>IF(Monitoring_new!DL29="","",Monitoring_new!DL29)</f>
        <v>Nu sînt informații (ultima dată verificat la 13.04.2020)</v>
      </c>
      <c r="DM29" s="70" t="str">
        <f>IF(Monitoring_new!DM29="","",Monitoring_new!DM29)</f>
        <v>nu</v>
      </c>
      <c r="DN29" s="75" t="str">
        <f>IF(Monitoring_new!DN29="","",Monitoring_new!DN29)</f>
        <v>Nu sînt informații (ultima dată verificat la 13.04.2020)</v>
      </c>
      <c r="DO29" s="70" t="str">
        <f>IF(Monitoring_new!DO29="","",Monitoring_new!DO29)</f>
        <v>nu</v>
      </c>
      <c r="DP29" s="75" t="str">
        <f>IF(Monitoring_new!DP29="","",Monitoring_new!DP29)</f>
        <v>Nu sînt informații (ultima dată verificat la 13.04.2020)</v>
      </c>
      <c r="DQ29" s="70" t="str">
        <f>IF(Monitoring_new!DQ29="","",Monitoring_new!DQ29)</f>
        <v>nu</v>
      </c>
      <c r="DR29" s="75" t="str">
        <f>IF(Monitoring_new!DR29="","",Monitoring_new!DR29)</f>
        <v>Nu sînt informații (ultima dată verificat la 13.04.2020)</v>
      </c>
      <c r="DS29" s="70" t="str">
        <f>IF(Monitoring_new!DS29="","",Monitoring_new!DS29)</f>
        <v>nu</v>
      </c>
      <c r="DT29" s="75" t="str">
        <f>IF(Monitoring_new!DT29="","",Monitoring_new!DT29)</f>
        <v>Nu sînt informații (ultima dată verificat la 13.04.2020)</v>
      </c>
      <c r="DU29" s="70" t="str">
        <f>IF(Monitoring_new!DU29="","",Monitoring_new!DU29)</f>
        <v>nu</v>
      </c>
      <c r="DV29" s="75" t="str">
        <f>IF(Monitoring_new!DV29="","",Monitoring_new!DV29)</f>
        <v>Nu sînt informații (ultima dată verificat la 13.04.2020)</v>
      </c>
      <c r="DW29" s="70" t="str">
        <f>IF(Monitoring_new!DW29="","",Monitoring_new!DW29)</f>
        <v>nu</v>
      </c>
      <c r="DX29" s="75" t="str">
        <f>IF(Monitoring_new!DX29="","",Monitoring_new!DX29)</f>
        <v>Nu sînt informații (ultima dată verificat la 13.04.2020)</v>
      </c>
      <c r="DY29" s="70" t="str">
        <f>IF(Monitoring_new!DY29="","",Monitoring_new!DY29)</f>
        <v>nu</v>
      </c>
      <c r="DZ29" s="75" t="str">
        <f>IF(Monitoring_new!DZ29="","",Monitoring_new!DZ29)</f>
        <v>Nu sînt informații (ultima dată verificat la 13.04.2020)</v>
      </c>
      <c r="EA29" s="70" t="str">
        <f>IF(Monitoring_new!EA29="","",Monitoring_new!EA29)</f>
        <v>nu</v>
      </c>
      <c r="EB29" s="75" t="str">
        <f>IF(Monitoring_new!EB29="","",Monitoring_new!EB29)</f>
        <v>Nu sînt informații (ultima dată verificat la 13.04.2020)</v>
      </c>
      <c r="EC29" s="70" t="str">
        <f>IF(Monitoring_new!EC29="","",Monitoring_new!EC29)</f>
        <v>nu</v>
      </c>
      <c r="ED29" s="75" t="str">
        <f>IF(Monitoring_new!ED29="","",Monitoring_new!ED29)</f>
        <v>Nu sînt informații (ultima dată verificat la 13.04.2020)</v>
      </c>
      <c r="EE29" s="70" t="str">
        <f>IF(Monitoring_new!EE29="","",Monitoring_new!EE29)</f>
        <v>nu</v>
      </c>
      <c r="EF29" s="75" t="str">
        <f>IF(Monitoring_new!EF29="","",Monitoring_new!EF29)</f>
        <v>Nu sînt informații (ultima dată verificat la 13.04.2020)</v>
      </c>
      <c r="EG29" s="70" t="str">
        <f>IF(Monitoring_new!EG29="","",Monitoring_new!EG29)</f>
        <v>nu</v>
      </c>
      <c r="EH29" s="75" t="str">
        <f>IF(Monitoring_new!EH29="","",Monitoring_new!EH29)</f>
        <v>Nu sînt informații (ultima dată verificat la 13.04.2020)</v>
      </c>
      <c r="EI29" s="70" t="str">
        <f>IF(Monitoring_new!EI29="","",Monitoring_new!EI29)</f>
        <v>nu</v>
      </c>
      <c r="EJ29" s="75" t="str">
        <f>IF(Monitoring_new!EJ29="","",Monitoring_new!EJ29)</f>
        <v>Nu sînt informații (ultima dată verificat la 13.04.2020)</v>
      </c>
      <c r="EK29" s="70" t="str">
        <f>IF(Monitoring_new!EK29="","",Monitoring_new!EK29)</f>
        <v>nu</v>
      </c>
      <c r="EL29" s="75" t="str">
        <f>IF(Monitoring_new!EL29="","",Monitoring_new!EL29)</f>
        <v>Nu sînt informații (ultima dată verificat la 13.04.2020)</v>
      </c>
      <c r="EM29" s="70" t="str">
        <f>IF(Monitoring_new!EM29="","",Monitoring_new!EM29)</f>
        <v>nu</v>
      </c>
      <c r="EN29" s="75" t="str">
        <f>IF(Monitoring_new!EN29="","",Monitoring_new!EN29)</f>
        <v>Nu sînt informații (ultima dată verificat la 13.04.2020)</v>
      </c>
      <c r="EO29" s="70" t="str">
        <f>IF(Monitoring_new!EO29="","",Monitoring_new!EO29)</f>
        <v>nu</v>
      </c>
      <c r="EP29" s="75" t="str">
        <f>IF(Monitoring_new!EP29="","",Monitoring_new!EP29)</f>
        <v>Nu sînt informații (ultima dată verificat la 13.04.2020)</v>
      </c>
      <c r="EQ29" s="70" t="str">
        <f>IF(Monitoring_new!EQ29="","",Monitoring_new!EQ29)</f>
        <v>nu</v>
      </c>
      <c r="ER29" s="75" t="str">
        <f>IF(Monitoring_new!ER29="","",Monitoring_new!ER29)</f>
        <v>Nu sînt informații (ultima dată verificat la 13.04.2020)</v>
      </c>
      <c r="ES29" s="70" t="str">
        <f>IF(Monitoring_new!ES29="","",Monitoring_new!ES29)</f>
        <v>nu</v>
      </c>
      <c r="ET29" s="75" t="str">
        <f>IF(Monitoring_new!ET29="","",Monitoring_new!ET29)</f>
        <v>Nu sînt informații (ultima dată verificat la 13.04.2020)</v>
      </c>
      <c r="EU29" s="70" t="str">
        <f>IF(Monitoring_new!EU29="","",Monitoring_new!EU29)</f>
        <v>nu</v>
      </c>
      <c r="EV29" s="75" t="str">
        <f>IF(Monitoring_new!EV29="","",Monitoring_new!EV29)</f>
        <v>Nu sînt informații (ultima dată verificat la 13.04.2020)</v>
      </c>
      <c r="EW29" s="70" t="str">
        <f>IF(Monitoring_new!EW29="","",Monitoring_new!EW29)</f>
        <v>nu</v>
      </c>
      <c r="EX29" s="75" t="str">
        <f>IF(Monitoring_new!EX29="","",Monitoring_new!EX29)</f>
        <v>Nu sînt informații (ultima dată verificat la 13.04.2020)</v>
      </c>
      <c r="EY29" s="70" t="str">
        <f>IF(Monitoring_new!EY29="","",Monitoring_new!EY29)</f>
        <v>nu</v>
      </c>
      <c r="EZ29" s="75" t="str">
        <f>IF(Monitoring_new!EZ29="","",Monitoring_new!EZ29)</f>
        <v>Nu sînt informații (ultima dată verificat la 13.04.2020)</v>
      </c>
      <c r="FA29" s="173" t="str">
        <f t="shared" si="0"/>
        <v>da</v>
      </c>
      <c r="FB29" s="173">
        <f t="shared" si="1"/>
        <v>1</v>
      </c>
      <c r="FC29" s="173" t="str">
        <f t="shared" si="2"/>
        <v>nu</v>
      </c>
      <c r="FD29" s="173">
        <f t="shared" si="3"/>
        <v>66</v>
      </c>
      <c r="FE29" s="173" t="str">
        <f t="shared" si="4"/>
        <v>partial / alte modalitati</v>
      </c>
      <c r="FF29" s="173">
        <f t="shared" si="5"/>
        <v>0</v>
      </c>
      <c r="FG29" s="173" t="str">
        <f t="shared" si="6"/>
        <v>N/A</v>
      </c>
      <c r="FH29" s="173">
        <f t="shared" si="7"/>
        <v>0</v>
      </c>
      <c r="FI29" s="173" t="str">
        <f t="shared" si="10"/>
        <v>partial</v>
      </c>
      <c r="FJ29" s="173">
        <f t="shared" si="11"/>
        <v>0</v>
      </c>
      <c r="FK29" s="173">
        <f t="shared" si="12"/>
        <v>67</v>
      </c>
      <c r="FL29" s="173" t="str">
        <f t="shared" si="8"/>
        <v>da</v>
      </c>
      <c r="FM29" s="173" t="str">
        <f t="shared" si="9"/>
        <v>nu</v>
      </c>
      <c r="FN29" s="173">
        <f t="shared" si="13"/>
        <v>1</v>
      </c>
      <c r="FO29" s="173">
        <f t="shared" si="14"/>
        <v>66</v>
      </c>
      <c r="FP29" s="173">
        <f t="shared" si="15"/>
        <v>67</v>
      </c>
      <c r="FQ29" s="177">
        <f t="shared" si="16"/>
        <v>1.4925373134328358E-2</v>
      </c>
      <c r="FR29" s="177">
        <f t="shared" si="17"/>
        <v>0.9850746268656716</v>
      </c>
      <c r="FS29" s="177">
        <f>COUNTIFS($W29:$EY29,$FL29,Points_new!$W$52:$EY$52,FS$1)/((COUNTIF(Points_new!$W$52:$EY$52,FS$1)-COUNTIFS($W29:$EY29,$FG29,Points_new!$W$52:$EY$52,FS$1)))</f>
        <v>1.4925373134328358E-2</v>
      </c>
      <c r="FT29" s="177">
        <f>COUNTIFS($W29:$EY29,$FL29,Points_new!$W$51:$EY$51,FT$1)/((COUNTIF(Points_new!$W$51:$EY$51,FT$1)-COUNTIFS($W29:$EY29,$FG29,Points_new!$W$51:$EY$51,FT$1)))</f>
        <v>1.6666666666666666E-2</v>
      </c>
      <c r="FU29" s="177">
        <f>COUNTIFS($W29:$EY29,$FL29,Points_new!$W$51:$EY$51,FU$1)/((COUNTIF(Points_new!$W$51:$EY$51,FU$1)-COUNTIFS($W29:$EY29,$FG29,Points_new!$W$51:$EY$51,FU$1)))</f>
        <v>0</v>
      </c>
      <c r="FV29" s="177" t="e">
        <f>COUNTIFS($W29:$EY29,$FL29,Points_new!$W$51:$EY$51,FV$1)/((COUNTIF(Points_new!$W$51:$EY$51,FV$1)-COUNTIFS($W29:$EY29,$FG29,Points_new!$W$51:$EY$51,FV$1)))</f>
        <v>#DIV/0!</v>
      </c>
      <c r="FW29" s="177" t="e">
        <f>COUNTIFS($W29:$EY29,$FL29,Points_new!$W$51:$EY$51,FW$1)/((COUNTIF(Points_new!$W$51:$EY$51,FW$1)-COUNTIFS($W29:$EY29,$FG29,Points_new!$W$51:$EY$51,FW$1)))</f>
        <v>#DIV/0!</v>
      </c>
      <c r="FX29" s="177">
        <f>COUNTIFS($W29:$EY29,$FL29,Points_new!$W$57:$EY$57,FX$1)/((COUNTIF(Points_new!$W$57:$EY$57,FX$1)-COUNTIFS($W29:$EY29,$FG29,Points_new!$W$57:$EY$57,FX$1)))</f>
        <v>0</v>
      </c>
      <c r="FY29" s="177">
        <f>COUNTIFS($W29:$EY29,$FL29,Points_new!$W$57:$EY$57,FY$1)/((COUNTIF(Points_new!$W$57:$EY$57,FY$1)-COUNTIFS($W29:$EY29,$FG29,Points_new!$W$57:$EY$57,FY$1)))</f>
        <v>0</v>
      </c>
      <c r="FZ29" s="177">
        <f>COUNTIFS($W29:$EY29,$FL29,Points_new!$W$57:$EY$57,FZ$1)/((COUNTIF(Points_new!$W$57:$EY$57,FZ$1)-COUNTIFS($W29:$EY29,$FG29,Points_new!$W$57:$EY$57,FZ$1)))</f>
        <v>0</v>
      </c>
      <c r="GA29" s="177">
        <f>COUNTIFS($W29:$EY29,$FL29,Points_new!$W$57:$EY$57,GA$1)/((COUNTIF(Points_new!$W$57:$EY$57,GA$1)-COUNTIFS($W29:$EY29,$FG29,Points_new!$W$57:$EY$57,GA$1)))</f>
        <v>0</v>
      </c>
      <c r="GB29" s="177" t="e">
        <f>COUNTIFS($W29:$EY29,$FL29,Points_new!$W$57:$EY$57,GB$1)/((COUNTIF(Points_new!$W$57:$EY$57,GB$1)-COUNTIFS($W29:$EY29,$FG29,Points_new!$W$57:$EY$57,GB$1)))</f>
        <v>#DIV/0!</v>
      </c>
      <c r="GC29" s="177" t="e">
        <f>COUNTIFS($W29:$EY29,$FL29,Points_new!$W$57:$EY$57,GC$1)/((COUNTIF(Points_new!$W$57:$EY$57,GC$1)-COUNTIFS($W29:$EY29,$FG29,Points_new!$W$57:$EY$57,GC$1)))</f>
        <v>#DIV/0!</v>
      </c>
      <c r="GD29" s="177">
        <f>COUNTIFS($W29:$EY29,$FL29,Points_new!$W$55:$EY$55,GD$1)/((COUNTIF(Points_new!$W$55:$EY$55,GD$1)-COUNTIFS($W29:$EY29,$FG29,Points_new!$W$55:$EY$55,GD$1)))</f>
        <v>1.4925373134328358E-2</v>
      </c>
      <c r="GE29" s="177" t="e">
        <f>COUNTIFS($W29:$EY29,$FL29,Points_new!$W$55:$EY$55,GE$1)/((COUNTIF(Points_new!$W$55:$EY$55,GE$1)-COUNTIFS($W29:$EY29,$FG29,Points_new!$W$55:$EY$55,GE$1)))</f>
        <v>#DIV/0!</v>
      </c>
      <c r="GF29" s="177" t="e">
        <f>COUNTIFS($W29:$EY29,$FL29,Points_new!$W$55:$EY$55,GF$1)/((COUNTIF(Points_new!$W$55:$EY$55,GF$1)-COUNTIFS($W29:$EY29,$FG29,Points_new!$W$55:$EY$55,GF$1)))</f>
        <v>#DIV/0!</v>
      </c>
    </row>
    <row r="30" spans="1:188" ht="15" customHeight="1" x14ac:dyDescent="0.3">
      <c r="A30" s="23" t="str">
        <f>Monitoring_new!A30</f>
        <v>Q29</v>
      </c>
      <c r="B30" s="157" t="str">
        <f>Monitoring_new!B30</f>
        <v>Pe pagina web este indicat numărul angajaților întreprinderii ?</v>
      </c>
      <c r="C30" s="157" t="str">
        <f>Monitoring_new!C30</f>
        <v>Is the enterprise actual number of employees displayed on the Web page?</v>
      </c>
      <c r="D30" s="26" t="str">
        <f>Monitoring_new!D30</f>
        <v>Human Resources</v>
      </c>
      <c r="E30" s="24" t="str">
        <f>Monitoring_new!E30</f>
        <v>rum5</v>
      </c>
      <c r="F30" s="24" t="str">
        <f>Monitoring_new!F30</f>
        <v>rum5k</v>
      </c>
      <c r="G30" s="25">
        <f>Monitoring_new!G30</f>
        <v>1</v>
      </c>
      <c r="H30" s="24" t="str">
        <f>Monitoring_new!H30</f>
        <v>da</v>
      </c>
      <c r="I30" s="24" t="str">
        <f>Monitoring_new!I30</f>
        <v>yes</v>
      </c>
      <c r="J30" s="24" t="str">
        <f>Monitoring_new!J30</f>
        <v>nu</v>
      </c>
      <c r="K30" s="24" t="str">
        <f>Monitoring_new!K30</f>
        <v>no</v>
      </c>
      <c r="L30" s="24" t="str">
        <f>Monitoring_new!L30</f>
        <v>partial</v>
      </c>
      <c r="M30" s="24" t="str">
        <f>Monitoring_new!M30</f>
        <v>partially</v>
      </c>
      <c r="N30" s="24" t="str">
        <f>Monitoring_new!N30</f>
        <v>N/A</v>
      </c>
      <c r="O30" s="24" t="str">
        <f>Monitoring_new!O30</f>
        <v>N/A</v>
      </c>
      <c r="P30" s="24" t="str">
        <f>Monitoring_new!P30</f>
        <v>___</v>
      </c>
      <c r="Q30" s="24" t="str">
        <f>Monitoring_new!Q30</f>
        <v>___</v>
      </c>
      <c r="R30" s="25">
        <f>Monitoring_new!R30</f>
        <v>1</v>
      </c>
      <c r="S30" s="24">
        <f>Monitoring_new!S30</f>
        <v>0</v>
      </c>
      <c r="T30" s="25">
        <f>Monitoring_new!T30</f>
        <v>0.5</v>
      </c>
      <c r="U30" s="24" t="str">
        <f>Monitoring_new!U30</f>
        <v>N/A</v>
      </c>
      <c r="V30" s="24" t="str">
        <f>Monitoring_new!V30</f>
        <v>___</v>
      </c>
      <c r="W30" s="70" t="str">
        <f>IF(Monitoring_new!W30="","",Monitoring_new!W30)</f>
        <v>nu</v>
      </c>
      <c r="X30" s="43" t="str">
        <f>IF(Monitoring_new!X30="","",Monitoring_new!X30)</f>
        <v>Pagina web nefuncțională ( 13 aprilie 2020)</v>
      </c>
      <c r="Y30" s="70" t="str">
        <f>IF(Monitoring_new!Y30="","",Monitoring_new!Y30)</f>
        <v>nu</v>
      </c>
      <c r="Z30" s="56" t="str">
        <f>IF(Monitoring_new!Z30="","",Monitoring_new!Z30)</f>
        <v>Nu sînt informații pe web (ultima dată verificat la 13.04.2020)</v>
      </c>
      <c r="AA30" s="70" t="str">
        <f>IF(Monitoring_new!AA30="","",Monitoring_new!AA30)</f>
        <v>nu</v>
      </c>
      <c r="AB30" s="67" t="str">
        <f>IF(Monitoring_new!AB30="","",Monitoring_new!AB30)</f>
        <v>Nu sînt informații pe web (ultima dată verificat la 13.04.2020)</v>
      </c>
      <c r="AC30" s="70" t="str">
        <f>IF(Monitoring_new!AC30="","",Monitoring_new!AC30)</f>
        <v>nu</v>
      </c>
      <c r="AD30" s="75" t="str">
        <f>IF(Monitoring_new!AD30="","",Monitoring_new!AD30)</f>
        <v>Nu sînt informații pe web (ultima dată verificat la 13.04.2020)</v>
      </c>
      <c r="AE30" s="70" t="str">
        <f>IF(Monitoring_new!AE30="","",Monitoring_new!AE30)</f>
        <v>nu</v>
      </c>
      <c r="AF30" s="75" t="str">
        <f>IF(Monitoring_new!AF30="","",Monitoring_new!AF30)</f>
        <v>Nu sînt informații pe web (ultima dată verificat la 13.04.2020)</v>
      </c>
      <c r="AG30" s="70" t="str">
        <f>IF(Monitoring_new!AG30="","",Monitoring_new!AG30)</f>
        <v>nu</v>
      </c>
      <c r="AH30" s="75" t="str">
        <f>IF(Monitoring_new!AH30="","",Monitoring_new!AH30)</f>
        <v>Nu sînt informații pe web (ultima dată verificat la 13.04.2020)</v>
      </c>
      <c r="AI30" s="70" t="str">
        <f>IF(Monitoring_new!AI30="","",Monitoring_new!AI30)</f>
        <v>nu</v>
      </c>
      <c r="AJ30" s="75" t="str">
        <f>IF(Monitoring_new!AJ30="","",Monitoring_new!AJ30)</f>
        <v>Nu sînt informații (ultima dată verificat la 13.04.2020)</v>
      </c>
      <c r="AK30" s="70" t="str">
        <f>IF(Monitoring_new!AK30="","",Monitoring_new!AK30)</f>
        <v>nu</v>
      </c>
      <c r="AL30" s="96" t="str">
        <f>IF(Monitoring_new!AL30="","",Monitoring_new!AL30)</f>
        <v>Nu sînt informații (ultima dată verificat la 13.04.2020)</v>
      </c>
      <c r="AM30" s="70" t="str">
        <f>IF(Monitoring_new!AM30="","",Monitoring_new!AM30)</f>
        <v>nu</v>
      </c>
      <c r="AN30" s="75" t="str">
        <f>IF(Monitoring_new!AN30="","",Monitoring_new!AN30)</f>
        <v>Nu sînt informații (ultima dată verificat la 13.04.2020)</v>
      </c>
      <c r="AO30" s="70" t="str">
        <f>IF(Monitoring_new!AO30="","",Monitoring_new!AO30)</f>
        <v>nu</v>
      </c>
      <c r="AP30" s="75" t="str">
        <f>IF(Monitoring_new!AP30="","",Monitoring_new!AP30)</f>
        <v>Nu sînt informații (ultima dată verificat la 13.04.2020)</v>
      </c>
      <c r="AQ30" s="70" t="str">
        <f>IF(Monitoring_new!AQ30="","",Monitoring_new!AQ30)</f>
        <v>partial</v>
      </c>
      <c r="AR30" s="75" t="str">
        <f>IF(Monitoring_new!AR30="","",Monitoring_new!AR30)</f>
        <v>https://cdn01.moldatsa.md/moldatsaprod/8362a518db16523e27fd24dbbd18aaea.pdf</v>
      </c>
      <c r="AS30" s="70" t="str">
        <f>IF(Monitoring_new!AS30="","",Monitoring_new!AS30)</f>
        <v>nu</v>
      </c>
      <c r="AT30" s="75" t="str">
        <f>IF(Monitoring_new!AT30="","",Monitoring_new!AT30)</f>
        <v>Nu sînt informații (ultima dată verificat la 13.04.2020)</v>
      </c>
      <c r="AU30" s="70" t="str">
        <f>IF(Monitoring_new!AU30="","",Monitoring_new!AU30)</f>
        <v>da</v>
      </c>
      <c r="AV30" s="75" t="str">
        <f>IF(Monitoring_new!AV30="","",Monitoring_new!AV30)</f>
        <v>http://www.moldelectrica.md/ro/about/career</v>
      </c>
      <c r="AW30" s="70" t="str">
        <f>IF(Monitoring_new!AW30="","",Monitoring_new!AW30)</f>
        <v>nu</v>
      </c>
      <c r="AX30" s="96" t="str">
        <f>IF(Monitoring_new!AX30="","",Monitoring_new!AX30)</f>
        <v>Nu sînt informații (ultima dată verificat la 13.04.2020)</v>
      </c>
      <c r="AY30" s="70" t="str">
        <f>IF(Monitoring_new!AY30="","",Monitoring_new!AY30)</f>
        <v>nu</v>
      </c>
      <c r="AZ30" s="75" t="str">
        <f>IF(Monitoring_new!AZ30="","",Monitoring_new!AZ30)</f>
        <v>Nu sînt informații (ultima dată verificat la 13.04.2020)</v>
      </c>
      <c r="BA30" s="70" t="str">
        <f>IF(Monitoring_new!BA30="","",Monitoring_new!BA30)</f>
        <v>partial</v>
      </c>
      <c r="BB30" s="75" t="str">
        <f>IF(Monitoring_new!BB30="","",Monitoring_new!BB30)</f>
        <v>Informație oferită în chestionarul completat și recepționat</v>
      </c>
      <c r="BC30" s="70" t="str">
        <f>IF(Monitoring_new!BC30="","",Monitoring_new!BC30)</f>
        <v>nu</v>
      </c>
      <c r="BD30" s="75" t="str">
        <f>IF(Monitoring_new!BD30="","",Monitoring_new!BD30)</f>
        <v>Nu sînt informații (ultima dată verificat la 13.04.2020)</v>
      </c>
      <c r="BE30" s="70" t="str">
        <f>IF(Monitoring_new!BE30="","",Monitoring_new!BE30)</f>
        <v>nu</v>
      </c>
      <c r="BF30" s="75" t="str">
        <f>IF(Monitoring_new!BF30="","",Monitoring_new!BF30)</f>
        <v>Nu sînt informații (ultima dată verificat la 13.04.2020)</v>
      </c>
      <c r="BG30" s="70" t="str">
        <f>IF(Monitoring_new!BG30="","",Monitoring_new!BG30)</f>
        <v>nu</v>
      </c>
      <c r="BH30" s="75" t="str">
        <f>IF(Monitoring_new!BH30="","",Monitoring_new!BH30)</f>
        <v>Nu sînt informații (ultima dată verificat la 13.04.2020)</v>
      </c>
      <c r="BI30" s="70" t="str">
        <f>IF(Monitoring_new!BI30="","",Monitoring_new!BI30)</f>
        <v>da</v>
      </c>
      <c r="BJ30" s="75" t="str">
        <f>IF(Monitoring_new!BJ30="","",Monitoring_new!BJ30)</f>
        <v>Informația prezentată în chestionarul recepționat</v>
      </c>
      <c r="BK30" s="70" t="str">
        <f>IF(Monitoring_new!BK30="","",Monitoring_new!BK30)</f>
        <v>nu</v>
      </c>
      <c r="BL30" s="75" t="str">
        <f>IF(Monitoring_new!BL30="","",Monitoring_new!BL30)</f>
        <v>Nu sînt informații (ultima dată verificat la 13.04.2020)</v>
      </c>
      <c r="BM30" s="70" t="str">
        <f>IF(Monitoring_new!BM30="","",Monitoring_new!BM30)</f>
        <v>nu</v>
      </c>
      <c r="BN30" s="75" t="str">
        <f>IF(Monitoring_new!BN30="","",Monitoring_new!BN30)</f>
        <v>Nu sînt informații (ultima dată verificat la 13.04.2020)</v>
      </c>
      <c r="BO30" s="70" t="str">
        <f>IF(Monitoring_new!BO30="","",Monitoring_new!BO30)</f>
        <v>nu</v>
      </c>
      <c r="BP30" s="75" t="str">
        <f>IF(Monitoring_new!BP30="","",Monitoring_new!BP30)</f>
        <v>Nu sînt informații (ultima dată verificat la 13.04.2020)</v>
      </c>
      <c r="BQ30" s="70" t="str">
        <f>IF(Monitoring_new!BQ30="","",Monitoring_new!BQ30)</f>
        <v>nu</v>
      </c>
      <c r="BR30" s="75" t="str">
        <f>IF(Monitoring_new!BR30="","",Monitoring_new!BR30)</f>
        <v>Nu sînt informații (ultima dată verificat la 13.04.2020)</v>
      </c>
      <c r="BS30" s="70" t="str">
        <f>IF(Monitoring_new!BS30="","",Monitoring_new!BS30)</f>
        <v>da</v>
      </c>
      <c r="BT30" s="75" t="str">
        <f>IF(Monitoring_new!BT30="","",Monitoring_new!BT30)</f>
        <v>https://autogara.md/despre-noi/</v>
      </c>
      <c r="BU30" s="70" t="str">
        <f>IF(Monitoring_new!BU30="","",Monitoring_new!BU30)</f>
        <v>nu</v>
      </c>
      <c r="BV30" s="75" t="str">
        <f>IF(Monitoring_new!BV30="","",Monitoring_new!BV30)</f>
        <v>Nu sînt informații (ultima dată verificat la 13.04.2020)</v>
      </c>
      <c r="BW30" s="70" t="str">
        <f>IF(Monitoring_new!BW30="","",Monitoring_new!BW30)</f>
        <v>nu</v>
      </c>
      <c r="BX30" s="75" t="str">
        <f>IF(Monitoring_new!BX30="","",Monitoring_new!BX30)</f>
        <v>Nu sînt informații (ultima dată verificat la 13.04.2020)</v>
      </c>
      <c r="BY30" s="70" t="str">
        <f>IF(Monitoring_new!BY30="","",Monitoring_new!BY30)</f>
        <v>nu</v>
      </c>
      <c r="BZ30" s="96" t="str">
        <f>IF(Monitoring_new!BZ30="","",Monitoring_new!BZ30)</f>
        <v>Nu sînt informații (ultima dată verificat la 13.04.2020)</v>
      </c>
      <c r="CA30" s="70" t="str">
        <f>IF(Monitoring_new!CA30="","",Monitoring_new!CA30)</f>
        <v>da</v>
      </c>
      <c r="CB30" s="75" t="str">
        <f>IF(Monitoring_new!CB30="","",Monitoring_new!CB30)</f>
        <v>Informație furnizată în chestionarul completat și recepționat</v>
      </c>
      <c r="CC30" s="70" t="str">
        <f>IF(Monitoring_new!CC30="","",Monitoring_new!CC30)</f>
        <v>nu</v>
      </c>
      <c r="CD30" s="43" t="str">
        <f>IF(Monitoring_new!CD30="","",Monitoring_new!CD30)</f>
        <v>Nu sînt informații (ultima dată verificat la 13.04.2020)</v>
      </c>
      <c r="CE30" s="70" t="str">
        <f>IF(Monitoring_new!CE30="","",Monitoring_new!CE30)</f>
        <v>da</v>
      </c>
      <c r="CF30" s="74" t="str">
        <f>IF(Monitoring_new!CF30="","",Monitoring_new!CF30)</f>
        <v>http://manej.md/index.php?pag=page&amp;id=1231&amp;l=ro
http://manej.md/media/files/files/situatii_financiare_2019_2367974.pdf</v>
      </c>
      <c r="CG30" s="70" t="str">
        <f>IF(Monitoring_new!CG30="","",Monitoring_new!CG30)</f>
        <v>nu</v>
      </c>
      <c r="CH30" s="75" t="str">
        <f>IF(Monitoring_new!CH30="","",Monitoring_new!CH30)</f>
        <v>Nu sînt informații (ultima dată verificat la 13.04.2020)</v>
      </c>
      <c r="CI30" s="70" t="str">
        <f>IF(Monitoring_new!CI30="","",Monitoring_new!CI30)</f>
        <v>nu</v>
      </c>
      <c r="CJ30" s="75" t="str">
        <f>IF(Monitoring_new!CJ30="","",Monitoring_new!CJ30)</f>
        <v>Nu sînt informații (ultima dată verificat la 13.04.2020)</v>
      </c>
      <c r="CK30" s="70" t="str">
        <f>IF(Monitoring_new!CK30="","",Monitoring_new!CK30)</f>
        <v>nu</v>
      </c>
      <c r="CL30" s="75" t="str">
        <f>IF(Monitoring_new!CL30="","",Monitoring_new!CL30)</f>
        <v>Nu sînt informații (ultima dată verificat la 13.04.2020)</v>
      </c>
      <c r="CM30" s="70" t="str">
        <f>IF(Monitoring_new!CM30="","",Monitoring_new!CM30)</f>
        <v>nu</v>
      </c>
      <c r="CN30" s="75" t="str">
        <f>IF(Monitoring_new!CN30="","",Monitoring_new!CN30)</f>
        <v>Nu sînt informații (ultima dată verificat la 13.04.2020)</v>
      </c>
      <c r="CO30" s="70" t="str">
        <f>IF(Monitoring_new!CO30="","",Monitoring_new!CO30)</f>
        <v>da</v>
      </c>
      <c r="CP30" s="75" t="str">
        <f>IF(Monitoring_new!CP30="","",Monitoring_new!CP30)</f>
        <v>Informație furnizată în chestionarul completat și recepționat</v>
      </c>
      <c r="CQ30" s="70" t="str">
        <f>IF(Monitoring_new!CQ30="","",Monitoring_new!CQ30)</f>
        <v>nu</v>
      </c>
      <c r="CR30" s="75" t="str">
        <f>IF(Monitoring_new!CR30="","",Monitoring_new!CR30)</f>
        <v>Nu sînt informații (ultima dată verificat la 13.04.2020)</v>
      </c>
      <c r="CS30" s="70" t="str">
        <f>IF(Monitoring_new!CS30="","",Monitoring_new!CS30)</f>
        <v>nu</v>
      </c>
      <c r="CT30" s="75" t="str">
        <f>IF(Monitoring_new!CT30="","",Monitoring_new!CT30)</f>
        <v>Nu sînt informații (ultima dată verificat la 13.04.2020)</v>
      </c>
      <c r="CU30" s="70" t="str">
        <f>IF(Monitoring_new!CU30="","",Monitoring_new!CU30)</f>
        <v>nu</v>
      </c>
      <c r="CV30" s="75" t="str">
        <f>IF(Monitoring_new!CV30="","",Monitoring_new!CV30)</f>
        <v>Nu sînt informații (ultima dată verificat la 13.04.2020)</v>
      </c>
      <c r="CW30" s="70" t="str">
        <f>IF(Monitoring_new!CW30="","",Monitoring_new!CW30)</f>
        <v>nu</v>
      </c>
      <c r="CX30" s="75" t="str">
        <f>IF(Monitoring_new!CX30="","",Monitoring_new!CX30)</f>
        <v>Nu sînt informații (ultima dată verificat la 13.04.2020)</v>
      </c>
      <c r="CY30" s="70" t="str">
        <f>IF(Monitoring_new!CY30="","",Monitoring_new!CY30)</f>
        <v>nu</v>
      </c>
      <c r="CZ30" s="75" t="str">
        <f>IF(Monitoring_new!CZ30="","",Monitoring_new!CZ30)</f>
        <v>Nu sînt informații (ultima dată verificat la 13.04.2020)</v>
      </c>
      <c r="DA30" s="70" t="str">
        <f>IF(Monitoring_new!DA30="","",Monitoring_new!DA30)</f>
        <v>nu</v>
      </c>
      <c r="DB30" s="75" t="str">
        <f>IF(Monitoring_new!DB30="","",Monitoring_new!DB30)</f>
        <v>Nu sînt informații (ultima dată verificat la 13.04.2020)</v>
      </c>
      <c r="DC30" s="70" t="str">
        <f>IF(Monitoring_new!DC30="","",Monitoring_new!DC30)</f>
        <v>nu</v>
      </c>
      <c r="DD30" s="75" t="str">
        <f>IF(Monitoring_new!DD30="","",Monitoring_new!DD30)</f>
        <v>Nu sînt informații (ultima dată verificat la 13.04.2020)</v>
      </c>
      <c r="DE30" s="70" t="str">
        <f>IF(Monitoring_new!DE30="","",Monitoring_new!DE30)</f>
        <v>nu</v>
      </c>
      <c r="DF30" s="75" t="str">
        <f>IF(Monitoring_new!DF30="","",Monitoring_new!DF30)</f>
        <v>Nu sînt informații (ultima dată verificat la 13.04.2020)</v>
      </c>
      <c r="DG30" s="70" t="str">
        <f>IF(Monitoring_new!DG30="","",Monitoring_new!DG30)</f>
        <v>nu</v>
      </c>
      <c r="DH30" s="75" t="str">
        <f>IF(Monitoring_new!DH30="","",Monitoring_new!DH30)</f>
        <v>Nu sînt informații (ultima dată verificat la 13.04.2020)</v>
      </c>
      <c r="DI30" s="70" t="str">
        <f>IF(Monitoring_new!DI30="","",Monitoring_new!DI30)</f>
        <v>nu</v>
      </c>
      <c r="DJ30" s="75" t="str">
        <f>IF(Monitoring_new!DJ30="","",Monitoring_new!DJ30)</f>
        <v>Nu sînt informații (ultima dată verificat la 13.04.2020)</v>
      </c>
      <c r="DK30" s="70" t="str">
        <f>IF(Monitoring_new!DK30="","",Monitoring_new!DK30)</f>
        <v>nu</v>
      </c>
      <c r="DL30" s="75" t="str">
        <f>IF(Monitoring_new!DL30="","",Monitoring_new!DL30)</f>
        <v>Nu sînt informații (ultima dată verificat la 13.04.2020)</v>
      </c>
      <c r="DM30" s="70" t="str">
        <f>IF(Monitoring_new!DM30="","",Monitoring_new!DM30)</f>
        <v>nu</v>
      </c>
      <c r="DN30" s="75" t="str">
        <f>IF(Monitoring_new!DN30="","",Monitoring_new!DN30)</f>
        <v>Nu sînt informații (ultima dată verificat la 13.04.2020)</v>
      </c>
      <c r="DO30" s="70" t="str">
        <f>IF(Monitoring_new!DO30="","",Monitoring_new!DO30)</f>
        <v>nu</v>
      </c>
      <c r="DP30" s="75" t="str">
        <f>IF(Monitoring_new!DP30="","",Monitoring_new!DP30)</f>
        <v>Nu sînt informații (ultima dată verificat la 13.04.2020)</v>
      </c>
      <c r="DQ30" s="70" t="str">
        <f>IF(Monitoring_new!DQ30="","",Monitoring_new!DQ30)</f>
        <v>nu</v>
      </c>
      <c r="DR30" s="75" t="str">
        <f>IF(Monitoring_new!DR30="","",Monitoring_new!DR30)</f>
        <v>Nu sînt informații (ultima dată verificat la 13.04.2020)</v>
      </c>
      <c r="DS30" s="70" t="str">
        <f>IF(Monitoring_new!DS30="","",Monitoring_new!DS30)</f>
        <v>nu</v>
      </c>
      <c r="DT30" s="75" t="str">
        <f>IF(Monitoring_new!DT30="","",Monitoring_new!DT30)</f>
        <v>Nu sînt informații (ultima dată verificat la 13.04.2020)</v>
      </c>
      <c r="DU30" s="70" t="str">
        <f>IF(Monitoring_new!DU30="","",Monitoring_new!DU30)</f>
        <v>nu</v>
      </c>
      <c r="DV30" s="75" t="str">
        <f>IF(Monitoring_new!DV30="","",Monitoring_new!DV30)</f>
        <v>Nu sînt informații (ultima dată verificat la 13.04.2020)</v>
      </c>
      <c r="DW30" s="70" t="str">
        <f>IF(Monitoring_new!DW30="","",Monitoring_new!DW30)</f>
        <v>da</v>
      </c>
      <c r="DX30" s="75" t="str">
        <f>IF(Monitoring_new!DX30="","",Monitoring_new!DX30)</f>
        <v>Informație furnizată în chestionarul completat și recepționat</v>
      </c>
      <c r="DY30" s="70" t="str">
        <f>IF(Monitoring_new!DY30="","",Monitoring_new!DY30)</f>
        <v>nu</v>
      </c>
      <c r="DZ30" s="75" t="str">
        <f>IF(Monitoring_new!DZ30="","",Monitoring_new!DZ30)</f>
        <v>Nu sînt informații (ultima dată verificat la 13.04.2020)</v>
      </c>
      <c r="EA30" s="70" t="str">
        <f>IF(Monitoring_new!EA30="","",Monitoring_new!EA30)</f>
        <v>nu</v>
      </c>
      <c r="EB30" s="75" t="str">
        <f>IF(Monitoring_new!EB30="","",Monitoring_new!EB30)</f>
        <v>Nu sînt informații (ultima dată verificat la 13.04.2020)</v>
      </c>
      <c r="EC30" s="70" t="str">
        <f>IF(Monitoring_new!EC30="","",Monitoring_new!EC30)</f>
        <v>nu</v>
      </c>
      <c r="ED30" s="75" t="str">
        <f>IF(Monitoring_new!ED30="","",Monitoring_new!ED30)</f>
        <v>Nu sînt informații (ultima dată verificat la 13.04.2020)</v>
      </c>
      <c r="EE30" s="70" t="str">
        <f>IF(Monitoring_new!EE30="","",Monitoring_new!EE30)</f>
        <v>da</v>
      </c>
      <c r="EF30" s="75" t="str">
        <f>IF(Monitoring_new!EF30="","",Monitoring_new!EF30)</f>
        <v>Informație furnizată în chestionarul completat și recepționat</v>
      </c>
      <c r="EG30" s="70" t="str">
        <f>IF(Monitoring_new!EG30="","",Monitoring_new!EG30)</f>
        <v>nu</v>
      </c>
      <c r="EH30" s="75" t="str">
        <f>IF(Monitoring_new!EH30="","",Monitoring_new!EH30)</f>
        <v>Nu sînt informații (ultima dată verificat la 13.04.2020)</v>
      </c>
      <c r="EI30" s="70" t="str">
        <f>IF(Monitoring_new!EI30="","",Monitoring_new!EI30)</f>
        <v>nu</v>
      </c>
      <c r="EJ30" s="75" t="str">
        <f>IF(Monitoring_new!EJ30="","",Monitoring_new!EJ30)</f>
        <v>Nu sînt informații (ultima dată verificat la 13.04.2020)</v>
      </c>
      <c r="EK30" s="70" t="str">
        <f>IF(Monitoring_new!EK30="","",Monitoring_new!EK30)</f>
        <v>nu</v>
      </c>
      <c r="EL30" s="75" t="str">
        <f>IF(Monitoring_new!EL30="","",Monitoring_new!EL30)</f>
        <v>Nu sînt informații (ultima dată verificat la 13.04.2020)</v>
      </c>
      <c r="EM30" s="70" t="str">
        <f>IF(Monitoring_new!EM30="","",Monitoring_new!EM30)</f>
        <v>nu</v>
      </c>
      <c r="EN30" s="75" t="str">
        <f>IF(Monitoring_new!EN30="","",Monitoring_new!EN30)</f>
        <v>Nu sînt informații (ultima dată verificat la 13.04.2020)</v>
      </c>
      <c r="EO30" s="70" t="str">
        <f>IF(Monitoring_new!EO30="","",Monitoring_new!EO30)</f>
        <v>nu</v>
      </c>
      <c r="EP30" s="75" t="str">
        <f>IF(Monitoring_new!EP30="","",Monitoring_new!EP30)</f>
        <v>Nu sînt informații (ultima dată verificat la 13.04.2020)</v>
      </c>
      <c r="EQ30" s="70" t="str">
        <f>IF(Monitoring_new!EQ30="","",Monitoring_new!EQ30)</f>
        <v>nu</v>
      </c>
      <c r="ER30" s="75" t="str">
        <f>IF(Monitoring_new!ER30="","",Monitoring_new!ER30)</f>
        <v>Nu sînt informații (ultima dată verificat la 13.04.2020)</v>
      </c>
      <c r="ES30" s="70" t="str">
        <f>IF(Monitoring_new!ES30="","",Monitoring_new!ES30)</f>
        <v>nu</v>
      </c>
      <c r="ET30" s="75" t="str">
        <f>IF(Monitoring_new!ET30="","",Monitoring_new!ET30)</f>
        <v>Nu sînt informații (ultima dată verificat la 13.04.2020)</v>
      </c>
      <c r="EU30" s="70" t="str">
        <f>IF(Monitoring_new!EU30="","",Monitoring_new!EU30)</f>
        <v>partial</v>
      </c>
      <c r="EV30" s="75" t="str">
        <f>IF(Monitoring_new!EV30="","",Monitoring_new!EV30)</f>
        <v>Informație neactualizată
http://www.liftservice.md/structureMD.html</v>
      </c>
      <c r="EW30" s="70" t="str">
        <f>IF(Monitoring_new!EW30="","",Monitoring_new!EW30)</f>
        <v>nu</v>
      </c>
      <c r="EX30" s="75" t="str">
        <f>IF(Monitoring_new!EX30="","",Monitoring_new!EX30)</f>
        <v>Nu sînt informații (ultima dată verificat la 13.04.2020)</v>
      </c>
      <c r="EY30" s="70" t="str">
        <f>IF(Monitoring_new!EY30="","",Monitoring_new!EY30)</f>
        <v>nu</v>
      </c>
      <c r="EZ30" s="75" t="str">
        <f>IF(Monitoring_new!EZ30="","",Monitoring_new!EZ30)</f>
        <v>Nu sînt informații (ultima dată verificat la 13.04.2020)</v>
      </c>
      <c r="FA30" s="173" t="str">
        <f t="shared" si="0"/>
        <v>da</v>
      </c>
      <c r="FB30" s="173">
        <f t="shared" si="1"/>
        <v>8</v>
      </c>
      <c r="FC30" s="173" t="str">
        <f t="shared" si="2"/>
        <v>nu</v>
      </c>
      <c r="FD30" s="173">
        <f t="shared" si="3"/>
        <v>56</v>
      </c>
      <c r="FE30" s="173" t="str">
        <f t="shared" si="4"/>
        <v>partial</v>
      </c>
      <c r="FF30" s="173">
        <f t="shared" si="5"/>
        <v>3</v>
      </c>
      <c r="FG30" s="173" t="str">
        <f t="shared" si="6"/>
        <v>N/A</v>
      </c>
      <c r="FH30" s="173">
        <f t="shared" si="7"/>
        <v>0</v>
      </c>
      <c r="FI30" s="173" t="str">
        <f t="shared" si="10"/>
        <v>___</v>
      </c>
      <c r="FJ30" s="173">
        <f t="shared" si="11"/>
        <v>0</v>
      </c>
      <c r="FK30" s="173">
        <f t="shared" si="12"/>
        <v>67</v>
      </c>
      <c r="FL30" s="173" t="str">
        <f t="shared" si="8"/>
        <v>da</v>
      </c>
      <c r="FM30" s="173" t="str">
        <f t="shared" si="9"/>
        <v>nu</v>
      </c>
      <c r="FN30" s="173">
        <f t="shared" si="13"/>
        <v>8</v>
      </c>
      <c r="FO30" s="173">
        <f t="shared" si="14"/>
        <v>56</v>
      </c>
      <c r="FP30" s="173">
        <f t="shared" si="15"/>
        <v>67</v>
      </c>
      <c r="FQ30" s="177">
        <f t="shared" si="16"/>
        <v>0.11940298507462686</v>
      </c>
      <c r="FR30" s="177">
        <f t="shared" si="17"/>
        <v>0.83582089552238803</v>
      </c>
      <c r="FS30" s="177">
        <f>COUNTIFS($W30:$EY30,$FL30,Points_new!$W$52:$EY$52,FS$1)/((COUNTIF(Points_new!$W$52:$EY$52,FS$1)-COUNTIFS($W30:$EY30,$FG30,Points_new!$W$52:$EY$52,FS$1)))</f>
        <v>0.11940298507462686</v>
      </c>
      <c r="FT30" s="177">
        <f>COUNTIFS($W30:$EY30,$FL30,Points_new!$W$51:$EY$51,FT$1)/((COUNTIF(Points_new!$W$51:$EY$51,FT$1)-COUNTIFS($W30:$EY30,$FG30,Points_new!$W$51:$EY$51,FT$1)))</f>
        <v>0.13333333333333333</v>
      </c>
      <c r="FU30" s="177">
        <f>COUNTIFS($W30:$EY30,$FL30,Points_new!$W$51:$EY$51,FU$1)/((COUNTIF(Points_new!$W$51:$EY$51,FU$1)-COUNTIFS($W30:$EY30,$FG30,Points_new!$W$51:$EY$51,FU$1)))</f>
        <v>0</v>
      </c>
      <c r="FV30" s="177" t="e">
        <f>COUNTIFS($W30:$EY30,$FL30,Points_new!$W$51:$EY$51,FV$1)/((COUNTIF(Points_new!$W$51:$EY$51,FV$1)-COUNTIFS($W30:$EY30,$FG30,Points_new!$W$51:$EY$51,FV$1)))</f>
        <v>#DIV/0!</v>
      </c>
      <c r="FW30" s="177" t="e">
        <f>COUNTIFS($W30:$EY30,$FL30,Points_new!$W$51:$EY$51,FW$1)/((COUNTIF(Points_new!$W$51:$EY$51,FW$1)-COUNTIFS($W30:$EY30,$FG30,Points_new!$W$51:$EY$51,FW$1)))</f>
        <v>#DIV/0!</v>
      </c>
      <c r="FX30" s="177">
        <f>COUNTIFS($W30:$EY30,$FL30,Points_new!$W$57:$EY$57,FX$1)/((COUNTIF(Points_new!$W$57:$EY$57,FX$1)-COUNTIFS($W30:$EY30,$FG30,Points_new!$W$57:$EY$57,FX$1)))</f>
        <v>0</v>
      </c>
      <c r="FY30" s="177">
        <f>COUNTIFS($W30:$EY30,$FL30,Points_new!$W$57:$EY$57,FY$1)/((COUNTIF(Points_new!$W$57:$EY$57,FY$1)-COUNTIFS($W30:$EY30,$FG30,Points_new!$W$57:$EY$57,FY$1)))</f>
        <v>0</v>
      </c>
      <c r="FZ30" s="177">
        <f>COUNTIFS($W30:$EY30,$FL30,Points_new!$W$57:$EY$57,FZ$1)/((COUNTIF(Points_new!$W$57:$EY$57,FZ$1)-COUNTIFS($W30:$EY30,$FG30,Points_new!$W$57:$EY$57,FZ$1)))</f>
        <v>0</v>
      </c>
      <c r="GA30" s="177">
        <f>COUNTIFS($W30:$EY30,$FL30,Points_new!$W$57:$EY$57,GA$1)/((COUNTIF(Points_new!$W$57:$EY$57,GA$1)-COUNTIFS($W30:$EY30,$FG30,Points_new!$W$57:$EY$57,GA$1)))</f>
        <v>0</v>
      </c>
      <c r="GB30" s="177" t="e">
        <f>COUNTIFS($W30:$EY30,$FL30,Points_new!$W$57:$EY$57,GB$1)/((COUNTIF(Points_new!$W$57:$EY$57,GB$1)-COUNTIFS($W30:$EY30,$FG30,Points_new!$W$57:$EY$57,GB$1)))</f>
        <v>#DIV/0!</v>
      </c>
      <c r="GC30" s="177" t="e">
        <f>COUNTIFS($W30:$EY30,$FL30,Points_new!$W$57:$EY$57,GC$1)/((COUNTIF(Points_new!$W$57:$EY$57,GC$1)-COUNTIFS($W30:$EY30,$FG30,Points_new!$W$57:$EY$57,GC$1)))</f>
        <v>#DIV/0!</v>
      </c>
      <c r="GD30" s="177">
        <f>COUNTIFS($W30:$EY30,$FL30,Points_new!$W$55:$EY$55,GD$1)/((COUNTIF(Points_new!$W$55:$EY$55,GD$1)-COUNTIFS($W30:$EY30,$FG30,Points_new!$W$55:$EY$55,GD$1)))</f>
        <v>0.11940298507462686</v>
      </c>
      <c r="GE30" s="177" t="e">
        <f>COUNTIFS($W30:$EY30,$FL30,Points_new!$W$55:$EY$55,GE$1)/((COUNTIF(Points_new!$W$55:$EY$55,GE$1)-COUNTIFS($W30:$EY30,$FG30,Points_new!$W$55:$EY$55,GE$1)))</f>
        <v>#DIV/0!</v>
      </c>
      <c r="GF30" s="177" t="e">
        <f>COUNTIFS($W30:$EY30,$FL30,Points_new!$W$55:$EY$55,GF$1)/((COUNTIF(Points_new!$W$55:$EY$55,GF$1)-COUNTIFS($W30:$EY30,$FG30,Points_new!$W$55:$EY$55,GF$1)))</f>
        <v>#DIV/0!</v>
      </c>
    </row>
    <row r="31" spans="1:188" ht="15" customHeight="1" x14ac:dyDescent="0.3">
      <c r="A31" s="23" t="str">
        <f>Monitoring_new!A31</f>
        <v>Q30</v>
      </c>
      <c r="B31" s="157" t="str">
        <f>Monitoring_new!B31</f>
        <v>Pe pagina web este indicat salariul mediu lunar pe întreprindere ?</v>
      </c>
      <c r="C31" s="157" t="str">
        <f>Monitoring_new!C31</f>
        <v>Is the enterprise monthly average salary displayed on the Web page?</v>
      </c>
      <c r="D31" s="26" t="str">
        <f>Monitoring_new!D31</f>
        <v>Human Resources</v>
      </c>
      <c r="E31" s="24" t="str">
        <f>Monitoring_new!E31</f>
        <v>rum6</v>
      </c>
      <c r="F31" s="24" t="str">
        <f>Monitoring_new!F31</f>
        <v>rum6k</v>
      </c>
      <c r="G31" s="25">
        <f>Monitoring_new!G31</f>
        <v>1</v>
      </c>
      <c r="H31" s="24" t="str">
        <f>Monitoring_new!H31</f>
        <v>da</v>
      </c>
      <c r="I31" s="24" t="str">
        <f>Monitoring_new!I31</f>
        <v>yes</v>
      </c>
      <c r="J31" s="24" t="str">
        <f>Monitoring_new!J31</f>
        <v>nu</v>
      </c>
      <c r="K31" s="24" t="str">
        <f>Monitoring_new!K31</f>
        <v>no</v>
      </c>
      <c r="L31" s="24" t="str">
        <f>Monitoring_new!L31</f>
        <v>partial</v>
      </c>
      <c r="M31" s="24" t="str">
        <f>Monitoring_new!M31</f>
        <v>partially</v>
      </c>
      <c r="N31" s="24" t="str">
        <f>Monitoring_new!N31</f>
        <v>N/A</v>
      </c>
      <c r="O31" s="24" t="str">
        <f>Monitoring_new!O31</f>
        <v>N/A</v>
      </c>
      <c r="P31" s="24" t="str">
        <f>Monitoring_new!P31</f>
        <v>___</v>
      </c>
      <c r="Q31" s="24" t="str">
        <f>Monitoring_new!Q31</f>
        <v>___</v>
      </c>
      <c r="R31" s="25">
        <f>Monitoring_new!R31</f>
        <v>1</v>
      </c>
      <c r="S31" s="24">
        <f>Monitoring_new!S31</f>
        <v>0</v>
      </c>
      <c r="T31" s="25">
        <f>Monitoring_new!T31</f>
        <v>0.5</v>
      </c>
      <c r="U31" s="24" t="str">
        <f>Monitoring_new!U31</f>
        <v>N/A</v>
      </c>
      <c r="V31" s="24" t="str">
        <f>Monitoring_new!V31</f>
        <v>___</v>
      </c>
      <c r="W31" s="70" t="str">
        <f>IF(Monitoring_new!W31="","",Monitoring_new!W31)</f>
        <v>nu</v>
      </c>
      <c r="X31" s="42" t="str">
        <f>IF(Monitoring_new!X31="","",Monitoring_new!X31)</f>
        <v>Pagina web nefuncțională ( 13 aprilie 2020)</v>
      </c>
      <c r="Y31" s="70" t="str">
        <f>IF(Monitoring_new!Y31="","",Monitoring_new!Y31)</f>
        <v>nu</v>
      </c>
      <c r="Z31" s="56" t="str">
        <f>IF(Monitoring_new!Z31="","",Monitoring_new!Z31)</f>
        <v>Nu sînt informații pe web (ultima dată verificat la 13.04.2020)</v>
      </c>
      <c r="AA31" s="70" t="str">
        <f>IF(Monitoring_new!AA31="","",Monitoring_new!AA31)</f>
        <v>nu</v>
      </c>
      <c r="AB31" s="67" t="str">
        <f>IF(Monitoring_new!AB31="","",Monitoring_new!AB31)</f>
        <v>Nu sînt informații pe web (ultima dată verificat la 13.04.2020)</v>
      </c>
      <c r="AC31" s="70" t="str">
        <f>IF(Monitoring_new!AC31="","",Monitoring_new!AC31)</f>
        <v>nu</v>
      </c>
      <c r="AD31" s="87" t="str">
        <f>IF(Monitoring_new!AD31="","",Monitoring_new!AD31)</f>
        <v>Nu sînt informații pe web (ultima dată verificat la 13.04.2020)</v>
      </c>
      <c r="AE31" s="70" t="str">
        <f>IF(Monitoring_new!AE31="","",Monitoring_new!AE31)</f>
        <v>nu</v>
      </c>
      <c r="AF31" s="75" t="str">
        <f>IF(Monitoring_new!AF31="","",Monitoring_new!AF31)</f>
        <v>Nu sînt informații pe web (ultima dată verificat la 13.04.2020)</v>
      </c>
      <c r="AG31" s="70" t="str">
        <f>IF(Monitoring_new!AG31="","",Monitoring_new!AG31)</f>
        <v>nu</v>
      </c>
      <c r="AH31" s="75" t="str">
        <f>IF(Monitoring_new!AH31="","",Monitoring_new!AH31)</f>
        <v>Nu sînt informații pe web (ultima dată verificat la 13.04.2020)</v>
      </c>
      <c r="AI31" s="70" t="str">
        <f>IF(Monitoring_new!AI31="","",Monitoring_new!AI31)</f>
        <v>nu</v>
      </c>
      <c r="AJ31" s="75" t="str">
        <f>IF(Monitoring_new!AJ31="","",Monitoring_new!AJ31)</f>
        <v>Nu sînt informații (ultima dată verificat la 13.04.2020)</v>
      </c>
      <c r="AK31" s="70" t="str">
        <f>IF(Monitoring_new!AK31="","",Monitoring_new!AK31)</f>
        <v>nu</v>
      </c>
      <c r="AL31" s="97" t="str">
        <f>IF(Monitoring_new!AL31="","",Monitoring_new!AL31)</f>
        <v>Nu sînt informații (ultima dată verificat la 13.04.2020)</v>
      </c>
      <c r="AM31" s="70" t="str">
        <f>IF(Monitoring_new!AM31="","",Monitoring_new!AM31)</f>
        <v>nu</v>
      </c>
      <c r="AN31" s="87" t="str">
        <f>IF(Monitoring_new!AN31="","",Monitoring_new!AN31)</f>
        <v>Nu sînt informații (ultima dată verificat la 13.04.2020)</v>
      </c>
      <c r="AO31" s="70" t="str">
        <f>IF(Monitoring_new!AO31="","",Monitoring_new!AO31)</f>
        <v>nu</v>
      </c>
      <c r="AP31" s="75" t="str">
        <f>IF(Monitoring_new!AP31="","",Monitoring_new!AP31)</f>
        <v>Nu sînt informații (ultima dată verificat la 13.04.2020)</v>
      </c>
      <c r="AQ31" s="70" t="str">
        <f>IF(Monitoring_new!AQ31="","",Monitoring_new!AQ31)</f>
        <v>partial</v>
      </c>
      <c r="AR31" s="75" t="str">
        <f>IF(Monitoring_new!AR31="","",Monitoring_new!AR31)</f>
        <v>https://cdn01.moldatsa.md/moldatsaprod/8362a518db16523e27fd24dbbd18aaea.pdf</v>
      </c>
      <c r="AS31" s="70" t="str">
        <f>IF(Monitoring_new!AS31="","",Monitoring_new!AS31)</f>
        <v>nu</v>
      </c>
      <c r="AT31" s="75" t="str">
        <f>IF(Monitoring_new!AT31="","",Monitoring_new!AT31)</f>
        <v>Nu sînt informații (ultima dată verificat la 13.04.2020)</v>
      </c>
      <c r="AU31" s="70" t="str">
        <f>IF(Monitoring_new!AU31="","",Monitoring_new!AU31)</f>
        <v>nu</v>
      </c>
      <c r="AV31" s="75" t="str">
        <f>IF(Monitoring_new!AV31="","",Monitoring_new!AV31)</f>
        <v>Nu sînt informații (ultima dată verificat la 13.04.2020)</v>
      </c>
      <c r="AW31" s="70" t="str">
        <f>IF(Monitoring_new!AW31="","",Monitoring_new!AW31)</f>
        <v>nu</v>
      </c>
      <c r="AX31" s="96" t="str">
        <f>IF(Monitoring_new!AX31="","",Monitoring_new!AX31)</f>
        <v>Nu sînt informații (ultima dată verificat la 13.04.2020)</v>
      </c>
      <c r="AY31" s="70" t="str">
        <f>IF(Monitoring_new!AY31="","",Monitoring_new!AY31)</f>
        <v>nu</v>
      </c>
      <c r="AZ31" s="75" t="str">
        <f>IF(Monitoring_new!AZ31="","",Monitoring_new!AZ31)</f>
        <v>Nu sînt informații (ultima dată verificat la 13.04.2020)</v>
      </c>
      <c r="BA31" s="70" t="str">
        <f>IF(Monitoring_new!BA31="","",Monitoring_new!BA31)</f>
        <v>nu</v>
      </c>
      <c r="BB31" s="75" t="str">
        <f>IF(Monitoring_new!BB31="","",Monitoring_new!BB31)</f>
        <v>Nu sînt informații (ultima dată verificat la 13.04.2020)</v>
      </c>
      <c r="BC31" s="70" t="str">
        <f>IF(Monitoring_new!BC31="","",Monitoring_new!BC31)</f>
        <v>nu</v>
      </c>
      <c r="BD31" s="75" t="str">
        <f>IF(Monitoring_new!BD31="","",Monitoring_new!BD31)</f>
        <v>Nu sînt informații (ultima dată verificat la 13.04.2020)</v>
      </c>
      <c r="BE31" s="70" t="str">
        <f>IF(Monitoring_new!BE31="","",Monitoring_new!BE31)</f>
        <v>nu</v>
      </c>
      <c r="BF31" s="75" t="str">
        <f>IF(Monitoring_new!BF31="","",Monitoring_new!BF31)</f>
        <v>Nu sînt informații (ultima dată verificat la 13.04.2020)</v>
      </c>
      <c r="BG31" s="70" t="str">
        <f>IF(Monitoring_new!BG31="","",Monitoring_new!BG31)</f>
        <v>nu</v>
      </c>
      <c r="BH31" s="75" t="str">
        <f>IF(Monitoring_new!BH31="","",Monitoring_new!BH31)</f>
        <v>Nu sînt informații (ultima dată verificat la 13.04.2020)</v>
      </c>
      <c r="BI31" s="70" t="str">
        <f>IF(Monitoring_new!BI31="","",Monitoring_new!BI31)</f>
        <v>nu</v>
      </c>
      <c r="BJ31" s="87" t="str">
        <f>IF(Monitoring_new!BJ31="","",Monitoring_new!BJ31)</f>
        <v>Nu sînt informații (ultima dată verificat la 13.04.2020)</v>
      </c>
      <c r="BK31" s="70" t="str">
        <f>IF(Monitoring_new!BK31="","",Monitoring_new!BK31)</f>
        <v>nu</v>
      </c>
      <c r="BL31" s="75" t="str">
        <f>IF(Monitoring_new!BL31="","",Monitoring_new!BL31)</f>
        <v>Nu sînt informații (ultima dată verificat la 13.04.2020)</v>
      </c>
      <c r="BM31" s="70" t="str">
        <f>IF(Monitoring_new!BM31="","",Monitoring_new!BM31)</f>
        <v>nu</v>
      </c>
      <c r="BN31" s="75" t="str">
        <f>IF(Monitoring_new!BN31="","",Monitoring_new!BN31)</f>
        <v>Nu sînt informații (ultima dată verificat la 13.04.2020)</v>
      </c>
      <c r="BO31" s="70" t="str">
        <f>IF(Monitoring_new!BO31="","",Monitoring_new!BO31)</f>
        <v>nu</v>
      </c>
      <c r="BP31" s="75" t="str">
        <f>IF(Monitoring_new!BP31="","",Monitoring_new!BP31)</f>
        <v>Nu sînt informații (ultima dată verificat la 13.04.2020)</v>
      </c>
      <c r="BQ31" s="70" t="str">
        <f>IF(Monitoring_new!BQ31="","",Monitoring_new!BQ31)</f>
        <v>nu</v>
      </c>
      <c r="BR31" s="75" t="str">
        <f>IF(Monitoring_new!BR31="","",Monitoring_new!BR31)</f>
        <v>Nu sînt informații (ultima dată verificat la 13.04.2020)</v>
      </c>
      <c r="BS31" s="70" t="str">
        <f>IF(Monitoring_new!BS31="","",Monitoring_new!BS31)</f>
        <v>nu</v>
      </c>
      <c r="BT31" s="75" t="str">
        <f>IF(Monitoring_new!BT31="","",Monitoring_new!BT31)</f>
        <v>Nu sînt informații (ultima dată verificat la 13.04.2020)</v>
      </c>
      <c r="BU31" s="70" t="str">
        <f>IF(Monitoring_new!BU31="","",Monitoring_new!BU31)</f>
        <v>nu</v>
      </c>
      <c r="BV31" s="87" t="str">
        <f>IF(Monitoring_new!BV31="","",Monitoring_new!BV31)</f>
        <v>Nu sînt informații (ultima dată verificat la 13.04.2020)</v>
      </c>
      <c r="BW31" s="70" t="str">
        <f>IF(Monitoring_new!BW31="","",Monitoring_new!BW31)</f>
        <v>nu</v>
      </c>
      <c r="BX31" s="75" t="str">
        <f>IF(Monitoring_new!BX31="","",Monitoring_new!BX31)</f>
        <v>Nu sînt informații (ultima dată verificat la 13.04.2020)</v>
      </c>
      <c r="BY31" s="70" t="str">
        <f>IF(Monitoring_new!BY31="","",Monitoring_new!BY31)</f>
        <v>nu</v>
      </c>
      <c r="BZ31" s="96" t="str">
        <f>IF(Monitoring_new!BZ31="","",Monitoring_new!BZ31)</f>
        <v>Nu sînt informații (ultima dată verificat la 13.04.2020)</v>
      </c>
      <c r="CA31" s="70" t="str">
        <f>IF(Monitoring_new!CA31="","",Monitoring_new!CA31)</f>
        <v>nu</v>
      </c>
      <c r="CB31" s="87" t="str">
        <f>IF(Monitoring_new!CB31="","",Monitoring_new!CB31)</f>
        <v>Nu sînt informații (ultima dată verificat la 13.04.2020)</v>
      </c>
      <c r="CC31" s="70" t="str">
        <f>IF(Monitoring_new!CC31="","",Monitoring_new!CC31)</f>
        <v>nu</v>
      </c>
      <c r="CD31" s="43" t="str">
        <f>IF(Monitoring_new!CD31="","",Monitoring_new!CD31)</f>
        <v>Nu sînt informații (ultima dată verificat la 13.04.2020)</v>
      </c>
      <c r="CE31" s="70" t="str">
        <f>IF(Monitoring_new!CE31="","",Monitoring_new!CE31)</f>
        <v>da</v>
      </c>
      <c r="CF31" s="74" t="str">
        <f>IF(Monitoring_new!CF31="","",Monitoring_new!CF31)</f>
        <v>http://manej.md/index.php?pag=page&amp;id=1231&amp;l=ro
http://manej.md/media/files/files/situatii_financiare_2019_2367974.pdf</v>
      </c>
      <c r="CG31" s="70" t="str">
        <f>IF(Monitoring_new!CG31="","",Monitoring_new!CG31)</f>
        <v>nu</v>
      </c>
      <c r="CH31" s="75" t="str">
        <f>IF(Monitoring_new!CH31="","",Monitoring_new!CH31)</f>
        <v>Nu sînt informații (ultima dată verificat la 13.04.2020)</v>
      </c>
      <c r="CI31" s="70" t="str">
        <f>IF(Monitoring_new!CI31="","",Monitoring_new!CI31)</f>
        <v>nu</v>
      </c>
      <c r="CJ31" s="87" t="str">
        <f>IF(Monitoring_new!CJ31="","",Monitoring_new!CJ31)</f>
        <v>Nu sînt informații (ultima dată verificat la 13.04.2020)</v>
      </c>
      <c r="CK31" s="70" t="str">
        <f>IF(Monitoring_new!CK31="","",Monitoring_new!CK31)</f>
        <v>nu</v>
      </c>
      <c r="CL31" s="75" t="str">
        <f>IF(Monitoring_new!CL31="","",Monitoring_new!CL31)</f>
        <v>Nu sînt informații (ultima dată verificat la 13.04.2020)</v>
      </c>
      <c r="CM31" s="70" t="str">
        <f>IF(Monitoring_new!CM31="","",Monitoring_new!CM31)</f>
        <v>nu</v>
      </c>
      <c r="CN31" s="75" t="str">
        <f>IF(Monitoring_new!CN31="","",Monitoring_new!CN31)</f>
        <v>Nu sînt informații (ultima dată verificat la 13.04.2020)</v>
      </c>
      <c r="CO31" s="70" t="str">
        <f>IF(Monitoring_new!CO31="","",Monitoring_new!CO31)</f>
        <v>nu</v>
      </c>
      <c r="CP31" s="87" t="str">
        <f>IF(Monitoring_new!CP31="","",Monitoring_new!CP31)</f>
        <v>Nu sînt informații (ultima dată verificat la 13.04.2020)</v>
      </c>
      <c r="CQ31" s="70" t="str">
        <f>IF(Monitoring_new!CQ31="","",Monitoring_new!CQ31)</f>
        <v>nu</v>
      </c>
      <c r="CR31" s="75" t="str">
        <f>IF(Monitoring_new!CR31="","",Monitoring_new!CR31)</f>
        <v>Nu sînt informații (ultima dată verificat la 13.04.2020)</v>
      </c>
      <c r="CS31" s="70" t="str">
        <f>IF(Monitoring_new!CS31="","",Monitoring_new!CS31)</f>
        <v>nu</v>
      </c>
      <c r="CT31" s="75" t="str">
        <f>IF(Monitoring_new!CT31="","",Monitoring_new!CT31)</f>
        <v>Nu sînt informații (ultima dată verificat la 13.04.2020)</v>
      </c>
      <c r="CU31" s="70" t="str">
        <f>IF(Monitoring_new!CU31="","",Monitoring_new!CU31)</f>
        <v>nu</v>
      </c>
      <c r="CV31" s="75" t="str">
        <f>IF(Monitoring_new!CV31="","",Monitoring_new!CV31)</f>
        <v>Nu sînt informații (ultima dată verificat la 13.04.2020)</v>
      </c>
      <c r="CW31" s="70" t="str">
        <f>IF(Monitoring_new!CW31="","",Monitoring_new!CW31)</f>
        <v>nu</v>
      </c>
      <c r="CX31" s="75" t="str">
        <f>IF(Monitoring_new!CX31="","",Monitoring_new!CX31)</f>
        <v>Nu sînt informații (ultima dată verificat la 13.04.2020)</v>
      </c>
      <c r="CY31" s="70" t="str">
        <f>IF(Monitoring_new!CY31="","",Monitoring_new!CY31)</f>
        <v>nu</v>
      </c>
      <c r="CZ31" s="75" t="str">
        <f>IF(Monitoring_new!CZ31="","",Monitoring_new!CZ31)</f>
        <v>Nu sînt informații (ultima dată verificat la 13.04.2020)</v>
      </c>
      <c r="DA31" s="70" t="str">
        <f>IF(Monitoring_new!DA31="","",Monitoring_new!DA31)</f>
        <v>nu</v>
      </c>
      <c r="DB31" s="75" t="str">
        <f>IF(Monitoring_new!DB31="","",Monitoring_new!DB31)</f>
        <v>Nu sînt informații (ultima dată verificat la 13.04.2020)</v>
      </c>
      <c r="DC31" s="70" t="str">
        <f>IF(Monitoring_new!DC31="","",Monitoring_new!DC31)</f>
        <v>nu</v>
      </c>
      <c r="DD31" s="75" t="str">
        <f>IF(Monitoring_new!DD31="","",Monitoring_new!DD31)</f>
        <v>Nu sînt informații (ultima dată verificat la 13.04.2020)</v>
      </c>
      <c r="DE31" s="70" t="str">
        <f>IF(Monitoring_new!DE31="","",Monitoring_new!DE31)</f>
        <v>nu</v>
      </c>
      <c r="DF31" s="75" t="str">
        <f>IF(Monitoring_new!DF31="","",Monitoring_new!DF31)</f>
        <v>Nu sînt informații (ultima dată verificat la 13.04.2020)</v>
      </c>
      <c r="DG31" s="70" t="str">
        <f>IF(Monitoring_new!DG31="","",Monitoring_new!DG31)</f>
        <v>nu</v>
      </c>
      <c r="DH31" s="75" t="str">
        <f>IF(Monitoring_new!DH31="","",Monitoring_new!DH31)</f>
        <v>Nu sînt informații (ultima dată verificat la 13.04.2020)</v>
      </c>
      <c r="DI31" s="70" t="str">
        <f>IF(Monitoring_new!DI31="","",Monitoring_new!DI31)</f>
        <v>nu</v>
      </c>
      <c r="DJ31" s="75" t="str">
        <f>IF(Monitoring_new!DJ31="","",Monitoring_new!DJ31)</f>
        <v>Nu sînt informații (ultima dată verificat la 13.04.2020)</v>
      </c>
      <c r="DK31" s="70" t="str">
        <f>IF(Monitoring_new!DK31="","",Monitoring_new!DK31)</f>
        <v>nu</v>
      </c>
      <c r="DL31" s="87" t="str">
        <f>IF(Monitoring_new!DL31="","",Monitoring_new!DL31)</f>
        <v>Nu sînt informații (ultima dată verificat la 13.04.2020)</v>
      </c>
      <c r="DM31" s="70" t="str">
        <f>IF(Monitoring_new!DM31="","",Monitoring_new!DM31)</f>
        <v>nu</v>
      </c>
      <c r="DN31" s="75" t="str">
        <f>IF(Monitoring_new!DN31="","",Monitoring_new!DN31)</f>
        <v>Nu sînt informații (ultima dată verificat la 13.04.2020)</v>
      </c>
      <c r="DO31" s="70" t="str">
        <f>IF(Monitoring_new!DO31="","",Monitoring_new!DO31)</f>
        <v>nu</v>
      </c>
      <c r="DP31" s="75" t="str">
        <f>IF(Monitoring_new!DP31="","",Monitoring_new!DP31)</f>
        <v>Nu sînt informații (ultima dată verificat la 13.04.2020)</v>
      </c>
      <c r="DQ31" s="70" t="str">
        <f>IF(Monitoring_new!DQ31="","",Monitoring_new!DQ31)</f>
        <v>nu</v>
      </c>
      <c r="DR31" s="75" t="str">
        <f>IF(Monitoring_new!DR31="","",Monitoring_new!DR31)</f>
        <v>Nu sînt informații (ultima dată verificat la 13.04.2020)</v>
      </c>
      <c r="DS31" s="70" t="str">
        <f>IF(Monitoring_new!DS31="","",Monitoring_new!DS31)</f>
        <v>nu</v>
      </c>
      <c r="DT31" s="75" t="str">
        <f>IF(Monitoring_new!DT31="","",Monitoring_new!DT31)</f>
        <v>Nu sînt informații (ultima dată verificat la 13.04.2020)</v>
      </c>
      <c r="DU31" s="70" t="str">
        <f>IF(Monitoring_new!DU31="","",Monitoring_new!DU31)</f>
        <v>nu</v>
      </c>
      <c r="DV31" s="75" t="str">
        <f>IF(Monitoring_new!DV31="","",Monitoring_new!DV31)</f>
        <v>Nu sînt informații (ultima dată verificat la 13.04.2020)</v>
      </c>
      <c r="DW31" s="70" t="str">
        <f>IF(Monitoring_new!DW31="","",Monitoring_new!DW31)</f>
        <v>nu</v>
      </c>
      <c r="DX31" s="75" t="str">
        <f>IF(Monitoring_new!DX31="","",Monitoring_new!DX31)</f>
        <v>Nu sînt informații (ultima dată verificat la 13.04.2020)</v>
      </c>
      <c r="DY31" s="70" t="str">
        <f>IF(Monitoring_new!DY31="","",Monitoring_new!DY31)</f>
        <v>nu</v>
      </c>
      <c r="DZ31" s="75" t="str">
        <f>IF(Monitoring_new!DZ31="","",Monitoring_new!DZ31)</f>
        <v>Nu sînt informații (ultima dată verificat la 13.04.2020)</v>
      </c>
      <c r="EA31" s="70" t="str">
        <f>IF(Monitoring_new!EA31="","",Monitoring_new!EA31)</f>
        <v>nu</v>
      </c>
      <c r="EB31" s="75" t="str">
        <f>IF(Monitoring_new!EB31="","",Monitoring_new!EB31)</f>
        <v>Nu sînt informații (ultima dată verificat la 13.04.2020)</v>
      </c>
      <c r="EC31" s="70" t="str">
        <f>IF(Monitoring_new!EC31="","",Monitoring_new!EC31)</f>
        <v>nu</v>
      </c>
      <c r="ED31" s="75" t="str">
        <f>IF(Monitoring_new!ED31="","",Monitoring_new!ED31)</f>
        <v>Nu sînt informații (ultima dată verificat la 13.04.2020)</v>
      </c>
      <c r="EE31" s="70" t="str">
        <f>IF(Monitoring_new!EE31="","",Monitoring_new!EE31)</f>
        <v>nu</v>
      </c>
      <c r="EF31" s="75" t="str">
        <f>IF(Monitoring_new!EF31="","",Monitoring_new!EF31)</f>
        <v>Nu sînt informații (ultima dată verificat la 13.04.2020)</v>
      </c>
      <c r="EG31" s="70" t="str">
        <f>IF(Monitoring_new!EG31="","",Monitoring_new!EG31)</f>
        <v>nu</v>
      </c>
      <c r="EH31" s="75" t="str">
        <f>IF(Monitoring_new!EH31="","",Monitoring_new!EH31)</f>
        <v>Nu sînt informații (ultima dată verificat la 13.04.2020)</v>
      </c>
      <c r="EI31" s="70" t="str">
        <f>IF(Monitoring_new!EI31="","",Monitoring_new!EI31)</f>
        <v>nu</v>
      </c>
      <c r="EJ31" s="75" t="str">
        <f>IF(Monitoring_new!EJ31="","",Monitoring_new!EJ31)</f>
        <v>Nu sînt informații (ultima dată verificat la 13.04.2020)</v>
      </c>
      <c r="EK31" s="70" t="str">
        <f>IF(Monitoring_new!EK31="","",Monitoring_new!EK31)</f>
        <v>nu</v>
      </c>
      <c r="EL31" s="75" t="str">
        <f>IF(Monitoring_new!EL31="","",Monitoring_new!EL31)</f>
        <v>Nu sînt informații (ultima dată verificat la 13.04.2020)</v>
      </c>
      <c r="EM31" s="70" t="str">
        <f>IF(Monitoring_new!EM31="","",Monitoring_new!EM31)</f>
        <v>nu</v>
      </c>
      <c r="EN31" s="75" t="str">
        <f>IF(Monitoring_new!EN31="","",Monitoring_new!EN31)</f>
        <v>Nu sînt informații (ultima dată verificat la 13.04.2020)</v>
      </c>
      <c r="EO31" s="70" t="str">
        <f>IF(Monitoring_new!EO31="","",Monitoring_new!EO31)</f>
        <v>nu</v>
      </c>
      <c r="EP31" s="75" t="str">
        <f>IF(Monitoring_new!EP31="","",Monitoring_new!EP31)</f>
        <v>Nu sînt informații (ultima dată verificat la 13.04.2020)</v>
      </c>
      <c r="EQ31" s="70" t="str">
        <f>IF(Monitoring_new!EQ31="","",Monitoring_new!EQ31)</f>
        <v>nu</v>
      </c>
      <c r="ER31" s="75" t="str">
        <f>IF(Monitoring_new!ER31="","",Monitoring_new!ER31)</f>
        <v>Nu sînt informații (ultima dată verificat la 13.04.2020)</v>
      </c>
      <c r="ES31" s="70" t="str">
        <f>IF(Monitoring_new!ES31="","",Monitoring_new!ES31)</f>
        <v>nu</v>
      </c>
      <c r="ET31" s="75" t="str">
        <f>IF(Monitoring_new!ET31="","",Monitoring_new!ET31)</f>
        <v>Nu sînt informații (ultima dată verificat la 13.04.2020)</v>
      </c>
      <c r="EU31" s="70" t="str">
        <f>IF(Monitoring_new!EU31="","",Monitoring_new!EU31)</f>
        <v>nu</v>
      </c>
      <c r="EV31" s="75" t="str">
        <f>IF(Monitoring_new!EV31="","",Monitoring_new!EV31)</f>
        <v>Nu sînt informații (ultima dată verificat la 13.04.2020)</v>
      </c>
      <c r="EW31" s="70" t="str">
        <f>IF(Monitoring_new!EW31="","",Monitoring_new!EW31)</f>
        <v>nu</v>
      </c>
      <c r="EX31" s="75" t="str">
        <f>IF(Monitoring_new!EX31="","",Monitoring_new!EX31)</f>
        <v>Nu sînt informații (ultima dată verificat la 13.04.2020)</v>
      </c>
      <c r="EY31" s="70" t="str">
        <f>IF(Monitoring_new!EY31="","",Monitoring_new!EY31)</f>
        <v>nu</v>
      </c>
      <c r="EZ31" s="75" t="str">
        <f>IF(Monitoring_new!EZ31="","",Monitoring_new!EZ31)</f>
        <v>Nu sînt informații (ultima dată verificat la 13.04.2020)</v>
      </c>
      <c r="FA31" s="173" t="str">
        <f t="shared" si="0"/>
        <v>da</v>
      </c>
      <c r="FB31" s="173">
        <f t="shared" si="1"/>
        <v>1</v>
      </c>
      <c r="FC31" s="173" t="str">
        <f t="shared" si="2"/>
        <v>nu</v>
      </c>
      <c r="FD31" s="173">
        <f t="shared" si="3"/>
        <v>65</v>
      </c>
      <c r="FE31" s="173" t="str">
        <f t="shared" si="4"/>
        <v>partial</v>
      </c>
      <c r="FF31" s="173">
        <f t="shared" si="5"/>
        <v>1</v>
      </c>
      <c r="FG31" s="173" t="str">
        <f t="shared" si="6"/>
        <v>N/A</v>
      </c>
      <c r="FH31" s="173">
        <f t="shared" si="7"/>
        <v>0</v>
      </c>
      <c r="FI31" s="173" t="str">
        <f t="shared" si="10"/>
        <v>___</v>
      </c>
      <c r="FJ31" s="173">
        <f t="shared" si="11"/>
        <v>0</v>
      </c>
      <c r="FK31" s="173">
        <f t="shared" si="12"/>
        <v>67</v>
      </c>
      <c r="FL31" s="173" t="str">
        <f t="shared" si="8"/>
        <v>da</v>
      </c>
      <c r="FM31" s="173" t="str">
        <f t="shared" si="9"/>
        <v>nu</v>
      </c>
      <c r="FN31" s="173">
        <f t="shared" si="13"/>
        <v>1</v>
      </c>
      <c r="FO31" s="173">
        <f t="shared" si="14"/>
        <v>65</v>
      </c>
      <c r="FP31" s="173">
        <f t="shared" si="15"/>
        <v>67</v>
      </c>
      <c r="FQ31" s="177">
        <f t="shared" si="16"/>
        <v>1.4925373134328358E-2</v>
      </c>
      <c r="FR31" s="177">
        <f t="shared" si="17"/>
        <v>0.97014925373134331</v>
      </c>
      <c r="FS31" s="177">
        <f>COUNTIFS($W31:$EY31,$FL31,Points_new!$W$52:$EY$52,FS$1)/((COUNTIF(Points_new!$W$52:$EY$52,FS$1)-COUNTIFS($W31:$EY31,$FG31,Points_new!$W$52:$EY$52,FS$1)))</f>
        <v>1.4925373134328358E-2</v>
      </c>
      <c r="FT31" s="177">
        <f>COUNTIFS($W31:$EY31,$FL31,Points_new!$W$51:$EY$51,FT$1)/((COUNTIF(Points_new!$W$51:$EY$51,FT$1)-COUNTIFS($W31:$EY31,$FG31,Points_new!$W$51:$EY$51,FT$1)))</f>
        <v>1.6666666666666666E-2</v>
      </c>
      <c r="FU31" s="177">
        <f>COUNTIFS($W31:$EY31,$FL31,Points_new!$W$51:$EY$51,FU$1)/((COUNTIF(Points_new!$W$51:$EY$51,FU$1)-COUNTIFS($W31:$EY31,$FG31,Points_new!$W$51:$EY$51,FU$1)))</f>
        <v>0</v>
      </c>
      <c r="FV31" s="177" t="e">
        <f>COUNTIFS($W31:$EY31,$FL31,Points_new!$W$51:$EY$51,FV$1)/((COUNTIF(Points_new!$W$51:$EY$51,FV$1)-COUNTIFS($W31:$EY31,$FG31,Points_new!$W$51:$EY$51,FV$1)))</f>
        <v>#DIV/0!</v>
      </c>
      <c r="FW31" s="177" t="e">
        <f>COUNTIFS($W31:$EY31,$FL31,Points_new!$W$51:$EY$51,FW$1)/((COUNTIF(Points_new!$W$51:$EY$51,FW$1)-COUNTIFS($W31:$EY31,$FG31,Points_new!$W$51:$EY$51,FW$1)))</f>
        <v>#DIV/0!</v>
      </c>
      <c r="FX31" s="177">
        <f>COUNTIFS($W31:$EY31,$FL31,Points_new!$W$57:$EY$57,FX$1)/((COUNTIF(Points_new!$W$57:$EY$57,FX$1)-COUNTIFS($W31:$EY31,$FG31,Points_new!$W$57:$EY$57,FX$1)))</f>
        <v>0</v>
      </c>
      <c r="FY31" s="177">
        <f>COUNTIFS($W31:$EY31,$FL31,Points_new!$W$57:$EY$57,FY$1)/((COUNTIF(Points_new!$W$57:$EY$57,FY$1)-COUNTIFS($W31:$EY31,$FG31,Points_new!$W$57:$EY$57,FY$1)))</f>
        <v>0</v>
      </c>
      <c r="FZ31" s="177">
        <f>COUNTIFS($W31:$EY31,$FL31,Points_new!$W$57:$EY$57,FZ$1)/((COUNTIF(Points_new!$W$57:$EY$57,FZ$1)-COUNTIFS($W31:$EY31,$FG31,Points_new!$W$57:$EY$57,FZ$1)))</f>
        <v>0</v>
      </c>
      <c r="GA31" s="177">
        <f>COUNTIFS($W31:$EY31,$FL31,Points_new!$W$57:$EY$57,GA$1)/((COUNTIF(Points_new!$W$57:$EY$57,GA$1)-COUNTIFS($W31:$EY31,$FG31,Points_new!$W$57:$EY$57,GA$1)))</f>
        <v>0</v>
      </c>
      <c r="GB31" s="177" t="e">
        <f>COUNTIFS($W31:$EY31,$FL31,Points_new!$W$57:$EY$57,GB$1)/((COUNTIF(Points_new!$W$57:$EY$57,GB$1)-COUNTIFS($W31:$EY31,$FG31,Points_new!$W$57:$EY$57,GB$1)))</f>
        <v>#DIV/0!</v>
      </c>
      <c r="GC31" s="177" t="e">
        <f>COUNTIFS($W31:$EY31,$FL31,Points_new!$W$57:$EY$57,GC$1)/((COUNTIF(Points_new!$W$57:$EY$57,GC$1)-COUNTIFS($W31:$EY31,$FG31,Points_new!$W$57:$EY$57,GC$1)))</f>
        <v>#DIV/0!</v>
      </c>
      <c r="GD31" s="177">
        <f>COUNTIFS($W31:$EY31,$FL31,Points_new!$W$55:$EY$55,GD$1)/((COUNTIF(Points_new!$W$55:$EY$55,GD$1)-COUNTIFS($W31:$EY31,$FG31,Points_new!$W$55:$EY$55,GD$1)))</f>
        <v>1.4925373134328358E-2</v>
      </c>
      <c r="GE31" s="177" t="e">
        <f>COUNTIFS($W31:$EY31,$FL31,Points_new!$W$55:$EY$55,GE$1)/((COUNTIF(Points_new!$W$55:$EY$55,GE$1)-COUNTIFS($W31:$EY31,$FG31,Points_new!$W$55:$EY$55,GE$1)))</f>
        <v>#DIV/0!</v>
      </c>
      <c r="GF31" s="177" t="e">
        <f>COUNTIFS($W31:$EY31,$FL31,Points_new!$W$55:$EY$55,GF$1)/((COUNTIF(Points_new!$W$55:$EY$55,GF$1)-COUNTIFS($W31:$EY31,$FG31,Points_new!$W$55:$EY$55,GF$1)))</f>
        <v>#DIV/0!</v>
      </c>
    </row>
    <row r="32" spans="1:188" ht="15" customHeight="1" x14ac:dyDescent="0.3">
      <c r="A32" s="23" t="str">
        <f>Monitoring_new!A32</f>
        <v>Q31</v>
      </c>
      <c r="B32" s="157" t="str">
        <f>Monitoring_new!B32</f>
        <v>Întreprinderea a adus la cunoștința publicului regulile cu privire la organizarea și desfășurarea concursului pentru ocuparea funcției vacante de administrator al întreprinderii ?</v>
      </c>
      <c r="C32" s="157" t="str">
        <f>Monitoring_new!C32</f>
        <v>Does the enterprise have any rules on organising and conducting competitions for filling the vacancy of enterprise Administrator/Manager? Were such rules made public?</v>
      </c>
      <c r="D32" s="26" t="str">
        <f>Monitoring_new!D32</f>
        <v>Human Resources</v>
      </c>
      <c r="E32" s="24" t="str">
        <f>Monitoring_new!E32</f>
        <v>rum7</v>
      </c>
      <c r="F32" s="24" t="str">
        <f>Monitoring_new!F32</f>
        <v>rum7k</v>
      </c>
      <c r="G32" s="25">
        <f>Monitoring_new!G32</f>
        <v>1</v>
      </c>
      <c r="H32" s="24" t="str">
        <f>Monitoring_new!H32</f>
        <v>da</v>
      </c>
      <c r="I32" s="24" t="str">
        <f>Monitoring_new!I32</f>
        <v>yes</v>
      </c>
      <c r="J32" s="24" t="str">
        <f>Monitoring_new!J32</f>
        <v>nu</v>
      </c>
      <c r="K32" s="24" t="str">
        <f>Monitoring_new!K32</f>
        <v>no</v>
      </c>
      <c r="L32" s="24" t="str">
        <f>Monitoring_new!L32</f>
        <v>partial</v>
      </c>
      <c r="M32" s="24" t="str">
        <f>Monitoring_new!M32</f>
        <v>partially</v>
      </c>
      <c r="N32" s="24" t="str">
        <f>Monitoring_new!N32</f>
        <v>N/A</v>
      </c>
      <c r="O32" s="24" t="str">
        <f>Monitoring_new!O32</f>
        <v>N/A</v>
      </c>
      <c r="P32" s="24" t="str">
        <f>Monitoring_new!P32</f>
        <v>___</v>
      </c>
      <c r="Q32" s="24" t="str">
        <f>Monitoring_new!Q32</f>
        <v>___</v>
      </c>
      <c r="R32" s="25">
        <f>Monitoring_new!R32</f>
        <v>1</v>
      </c>
      <c r="S32" s="24">
        <f>Monitoring_new!S32</f>
        <v>0</v>
      </c>
      <c r="T32" s="25">
        <f>Monitoring_new!T32</f>
        <v>0.5</v>
      </c>
      <c r="U32" s="24" t="str">
        <f>Monitoring_new!U32</f>
        <v>N/A</v>
      </c>
      <c r="V32" s="24" t="str">
        <f>Monitoring_new!V32</f>
        <v>___</v>
      </c>
      <c r="W32" s="70" t="str">
        <f>IF(Monitoring_new!W32="","",Monitoring_new!W32)</f>
        <v>nu</v>
      </c>
      <c r="X32" s="42" t="str">
        <f>IF(Monitoring_new!X32="","",Monitoring_new!X32)</f>
        <v>Pagina web nefuncțională ( 13 aprilie 2020)</v>
      </c>
      <c r="Y32" s="70" t="str">
        <f>IF(Monitoring_new!Y32="","",Monitoring_new!Y32)</f>
        <v>nu</v>
      </c>
      <c r="Z32" s="58" t="str">
        <f>IF(Monitoring_new!Z32="","",Monitoring_new!Z32)</f>
        <v>Nu sînt informații pe web (ultima dată verificat la 13.04.2020)</v>
      </c>
      <c r="AA32" s="70" t="str">
        <f>IF(Monitoring_new!AA32="","",Monitoring_new!AA32)</f>
        <v>nu</v>
      </c>
      <c r="AB32" s="67" t="str">
        <f>IF(Monitoring_new!AB32="","",Monitoring_new!AB32)</f>
        <v>Nu sînt informații pe web (ultima dată verificat la 13.04.2020)</v>
      </c>
      <c r="AC32" s="70" t="str">
        <f>IF(Monitoring_new!AC32="","",Monitoring_new!AC32)</f>
        <v>nu</v>
      </c>
      <c r="AD32" s="75" t="str">
        <f>IF(Monitoring_new!AD32="","",Monitoring_new!AD32)</f>
        <v>Nu sînt informații pe web (ultima dată verificat la 13.04.2020)</v>
      </c>
      <c r="AE32" s="70" t="str">
        <f>IF(Monitoring_new!AE32="","",Monitoring_new!AE32)</f>
        <v>nu</v>
      </c>
      <c r="AF32" s="75" t="str">
        <f>IF(Monitoring_new!AF32="","",Monitoring_new!AF32)</f>
        <v>Nu sînt informații pe web (ultima dată verificat la 13.04.2020)</v>
      </c>
      <c r="AG32" s="70" t="str">
        <f>IF(Monitoring_new!AG32="","",Monitoring_new!AG32)</f>
        <v>nu</v>
      </c>
      <c r="AH32" s="75" t="str">
        <f>IF(Monitoring_new!AH32="","",Monitoring_new!AH32)</f>
        <v>Nu sînt informații pe web (ultima dată verificat la 13.04.2020)</v>
      </c>
      <c r="AI32" s="70" t="str">
        <f>IF(Monitoring_new!AI32="","",Monitoring_new!AI32)</f>
        <v>nu</v>
      </c>
      <c r="AJ32" s="75" t="str">
        <f>IF(Monitoring_new!AJ32="","",Monitoring_new!AJ32)</f>
        <v>Nu sînt informații (ultima dată verificat la 13.04.2020)</v>
      </c>
      <c r="AK32" s="70" t="str">
        <f>IF(Monitoring_new!AK32="","",Monitoring_new!AK32)</f>
        <v>nu</v>
      </c>
      <c r="AL32" s="96" t="str">
        <f>IF(Monitoring_new!AL32="","",Monitoring_new!AL32)</f>
        <v>Nu sînt informații (ultima dată verificat la 13.04.2020)</v>
      </c>
      <c r="AM32" s="70" t="str">
        <f>IF(Monitoring_new!AM32="","",Monitoring_new!AM32)</f>
        <v>nu</v>
      </c>
      <c r="AN32" s="75" t="str">
        <f>IF(Monitoring_new!AN32="","",Monitoring_new!AN32)</f>
        <v>Nu sînt informații (ultima dată verificat la 13.04.2020)</v>
      </c>
      <c r="AO32" s="70" t="str">
        <f>IF(Monitoring_new!AO32="","",Monitoring_new!AO32)</f>
        <v>nu</v>
      </c>
      <c r="AP32" s="82" t="str">
        <f>IF(Monitoring_new!AP32="","",Monitoring_new!AP32)</f>
        <v>Nu sînt informații (ultima dată verificat la 13.04.2020)</v>
      </c>
      <c r="AQ32" s="70" t="str">
        <f>IF(Monitoring_new!AQ32="","",Monitoring_new!AQ32)</f>
        <v>nu</v>
      </c>
      <c r="AR32" s="75" t="str">
        <f>IF(Monitoring_new!AR32="","",Monitoring_new!AR32)</f>
        <v>Nu sînt informații (ultima dată verificat la 13.04.2020)</v>
      </c>
      <c r="AS32" s="70" t="str">
        <f>IF(Monitoring_new!AS32="","",Monitoring_new!AS32)</f>
        <v>nu</v>
      </c>
      <c r="AT32" s="75" t="str">
        <f>IF(Monitoring_new!AT32="","",Monitoring_new!AT32)</f>
        <v>Nu sînt informații (ultima dată verificat la 13.04.2020)</v>
      </c>
      <c r="AU32" s="70" t="str">
        <f>IF(Monitoring_new!AU32="","",Monitoring_new!AU32)</f>
        <v>nu</v>
      </c>
      <c r="AV32" s="87" t="str">
        <f>IF(Monitoring_new!AV32="","",Monitoring_new!AV32)</f>
        <v>Nu sînt informații (ultima dată verificat la 13.04.2020)</v>
      </c>
      <c r="AW32" s="70" t="str">
        <f>IF(Monitoring_new!AW32="","",Monitoring_new!AW32)</f>
        <v>nu</v>
      </c>
      <c r="AX32" s="97" t="str">
        <f>IF(Monitoring_new!AX32="","",Monitoring_new!AX32)</f>
        <v>Nu sînt informații (ultima dată verificat la 13.04.2020)</v>
      </c>
      <c r="AY32" s="70" t="str">
        <f>IF(Monitoring_new!AY32="","",Monitoring_new!AY32)</f>
        <v>nu</v>
      </c>
      <c r="AZ32" s="107" t="str">
        <f>IF(Monitoring_new!AZ32="","",Monitoring_new!AZ32)</f>
        <v>Nu sînt informații (ultima dată verificat la 13.04.2020)</v>
      </c>
      <c r="BA32" s="70" t="str">
        <f>IF(Monitoring_new!BA32="","",Monitoring_new!BA32)</f>
        <v>nu</v>
      </c>
      <c r="BB32" s="75" t="str">
        <f>IF(Monitoring_new!BB32="","",Monitoring_new!BB32)</f>
        <v>Nu sînt informații (ultima dată verificat la 13.04.2020)</v>
      </c>
      <c r="BC32" s="70" t="str">
        <f>IF(Monitoring_new!BC32="","",Monitoring_new!BC32)</f>
        <v>nu</v>
      </c>
      <c r="BD32" s="75" t="str">
        <f>IF(Monitoring_new!BD32="","",Monitoring_new!BD32)</f>
        <v>Nu sînt informații (ultima dată verificat la 13.04.2020)</v>
      </c>
      <c r="BE32" s="70" t="str">
        <f>IF(Monitoring_new!BE32="","",Monitoring_new!BE32)</f>
        <v>nu</v>
      </c>
      <c r="BF32" s="87" t="str">
        <f>IF(Monitoring_new!BF32="","",Monitoring_new!BF32)</f>
        <v>Nu sînt informații (ultima dată verificat la 13.04.2020)</v>
      </c>
      <c r="BG32" s="70" t="str">
        <f>IF(Monitoring_new!BG32="","",Monitoring_new!BG32)</f>
        <v>nu</v>
      </c>
      <c r="BH32" s="75" t="str">
        <f>IF(Monitoring_new!BH32="","",Monitoring_new!BH32)</f>
        <v>Nu sînt informații (ultima dată verificat la 13.04.2020)</v>
      </c>
      <c r="BI32" s="70" t="str">
        <f>IF(Monitoring_new!BI32="","",Monitoring_new!BI32)</f>
        <v>da</v>
      </c>
      <c r="BJ32" s="75" t="str">
        <f>IF(Monitoring_new!BJ32="","",Monitoring_new!BJ32)</f>
        <v>https://www.metalferos.md/upload/userfiles/files/Regulament%20Director%20Metalferos.pdf</v>
      </c>
      <c r="BK32" s="70" t="str">
        <f>IF(Monitoring_new!BK32="","",Monitoring_new!BK32)</f>
        <v>nu</v>
      </c>
      <c r="BL32" s="75" t="str">
        <f>IF(Monitoring_new!BL32="","",Monitoring_new!BL32)</f>
        <v>Nu sînt informații (ultima dată verificat la 13.04.2020)</v>
      </c>
      <c r="BM32" s="70" t="str">
        <f>IF(Monitoring_new!BM32="","",Monitoring_new!BM32)</f>
        <v>nu</v>
      </c>
      <c r="BN32" s="75" t="str">
        <f>IF(Monitoring_new!BN32="","",Monitoring_new!BN32)</f>
        <v>Nu sînt informații (ultima dată verificat la 13.04.2020)</v>
      </c>
      <c r="BO32" s="70" t="str">
        <f>IF(Monitoring_new!BO32="","",Monitoring_new!BO32)</f>
        <v>nu</v>
      </c>
      <c r="BP32" s="110" t="str">
        <f>IF(Monitoring_new!BP32="","",Monitoring_new!BP32)</f>
        <v>Nu sînt informații (ultima dată verificat la 13.04.2020)</v>
      </c>
      <c r="BQ32" s="70" t="str">
        <f>IF(Monitoring_new!BQ32="","",Monitoring_new!BQ32)</f>
        <v>nu</v>
      </c>
      <c r="BR32" s="75" t="str">
        <f>IF(Monitoring_new!BR32="","",Monitoring_new!BR32)</f>
        <v>Nu sînt informații (ultima dată verificat la 13.04.2020)</v>
      </c>
      <c r="BS32" s="70" t="str">
        <f>IF(Monitoring_new!BS32="","",Monitoring_new!BS32)</f>
        <v>nu</v>
      </c>
      <c r="BT32" s="75" t="str">
        <f>IF(Monitoring_new!BT32="","",Monitoring_new!BT32)</f>
        <v>Nu sînt informații (ultima dată verificat la 13.04.2020)</v>
      </c>
      <c r="BU32" s="70" t="str">
        <f>IF(Monitoring_new!BU32="","",Monitoring_new!BU32)</f>
        <v>nu</v>
      </c>
      <c r="BV32" s="75" t="str">
        <f>IF(Monitoring_new!BV32="","",Monitoring_new!BV32)</f>
        <v>Nu sînt informații (ultima dată verificat la 13.04.2020)</v>
      </c>
      <c r="BW32" s="70" t="str">
        <f>IF(Monitoring_new!BW32="","",Monitoring_new!BW32)</f>
        <v>nu</v>
      </c>
      <c r="BX32" s="107" t="str">
        <f>IF(Monitoring_new!BX32="","",Monitoring_new!BX32)</f>
        <v>Nu sînt informații (ultima dată verificat la 13.04.2020)</v>
      </c>
      <c r="BY32" s="70" t="str">
        <f>IF(Monitoring_new!BY32="","",Monitoring_new!BY32)</f>
        <v>nu</v>
      </c>
      <c r="BZ32" s="111" t="str">
        <f>IF(Monitoring_new!BZ32="","",Monitoring_new!BZ32)</f>
        <v>Nu sînt informații (ultima dată verificat la 13.04.2020)</v>
      </c>
      <c r="CA32" s="70" t="str">
        <f>IF(Monitoring_new!CA32="","",Monitoring_new!CA32)</f>
        <v>nu</v>
      </c>
      <c r="CB32" s="75" t="str">
        <f>IF(Monitoring_new!CB32="","",Monitoring_new!CB32)</f>
        <v>Nu sînt informații (ultima dată verificat la 13.04.2020)</v>
      </c>
      <c r="CC32" s="70" t="str">
        <f>IF(Monitoring_new!CC32="","",Monitoring_new!CC32)</f>
        <v>nu</v>
      </c>
      <c r="CD32" s="43" t="str">
        <f>IF(Monitoring_new!CD32="","",Monitoring_new!CD32)</f>
        <v>Nu sînt informații (ultima dată verificat la 13.04.2020)</v>
      </c>
      <c r="CE32" s="70" t="str">
        <f>IF(Monitoring_new!CE32="","",Monitoring_new!CE32)</f>
        <v>nu</v>
      </c>
      <c r="CF32" s="58" t="str">
        <f>IF(Monitoring_new!CF32="","",Monitoring_new!CF32)</f>
        <v>Nu sînt informații (ultima dată verificat la 13.04.2020)</v>
      </c>
      <c r="CG32" s="70" t="str">
        <f>IF(Monitoring_new!CG32="","",Monitoring_new!CG32)</f>
        <v>nu</v>
      </c>
      <c r="CH32" s="75" t="str">
        <f>IF(Monitoring_new!CH32="","",Monitoring_new!CH32)</f>
        <v>Nu sînt informații (ultima dată verificat la 13.04.2020)</v>
      </c>
      <c r="CI32" s="70" t="str">
        <f>IF(Monitoring_new!CI32="","",Monitoring_new!CI32)</f>
        <v>nu</v>
      </c>
      <c r="CJ32" s="75" t="str">
        <f>IF(Monitoring_new!CJ32="","",Monitoring_new!CJ32)</f>
        <v>Nu sînt informații (ultima dată verificat la 13.04.2020)</v>
      </c>
      <c r="CK32" s="70" t="str">
        <f>IF(Monitoring_new!CK32="","",Monitoring_new!CK32)</f>
        <v>nu</v>
      </c>
      <c r="CL32" s="75" t="str">
        <f>IF(Monitoring_new!CL32="","",Monitoring_new!CL32)</f>
        <v>Nu sînt informații (ultima dată verificat la 13.04.2020)</v>
      </c>
      <c r="CM32" s="70" t="str">
        <f>IF(Monitoring_new!CM32="","",Monitoring_new!CM32)</f>
        <v>nu</v>
      </c>
      <c r="CN32" s="75" t="str">
        <f>IF(Monitoring_new!CN32="","",Monitoring_new!CN32)</f>
        <v>Nu sînt informații (ultima dată verificat la 13.04.2020)</v>
      </c>
      <c r="CO32" s="70" t="str">
        <f>IF(Monitoring_new!CO32="","",Monitoring_new!CO32)</f>
        <v>nu</v>
      </c>
      <c r="CP32" s="75" t="str">
        <f>IF(Monitoring_new!CP32="","",Monitoring_new!CP32)</f>
        <v>Nu sînt informații (ultima dată verificat la 13.04.2020)</v>
      </c>
      <c r="CQ32" s="70" t="str">
        <f>IF(Monitoring_new!CQ32="","",Monitoring_new!CQ32)</f>
        <v>nu</v>
      </c>
      <c r="CR32" s="75" t="str">
        <f>IF(Monitoring_new!CR32="","",Monitoring_new!CR32)</f>
        <v>Nu sînt informații (ultima dată verificat la 13.04.2020)</v>
      </c>
      <c r="CS32" s="70" t="str">
        <f>IF(Monitoring_new!CS32="","",Monitoring_new!CS32)</f>
        <v>nu</v>
      </c>
      <c r="CT32" s="75" t="str">
        <f>IF(Monitoring_new!CT32="","",Monitoring_new!CT32)</f>
        <v>Nu sînt informații (ultima dată verificat la 13.04.2020)</v>
      </c>
      <c r="CU32" s="70" t="str">
        <f>IF(Monitoring_new!CU32="","",Monitoring_new!CU32)</f>
        <v>nu</v>
      </c>
      <c r="CV32" s="75" t="str">
        <f>IF(Monitoring_new!CV32="","",Monitoring_new!CV32)</f>
        <v>Nu sînt informații (ultima dată verificat la 13.04.2020)</v>
      </c>
      <c r="CW32" s="70" t="str">
        <f>IF(Monitoring_new!CW32="","",Monitoring_new!CW32)</f>
        <v>nu</v>
      </c>
      <c r="CX32" s="75" t="str">
        <f>IF(Monitoring_new!CX32="","",Monitoring_new!CX32)</f>
        <v>Nu sînt informații (ultima dată verificat la 13.04.2020)</v>
      </c>
      <c r="CY32" s="70" t="str">
        <f>IF(Monitoring_new!CY32="","",Monitoring_new!CY32)</f>
        <v>nu</v>
      </c>
      <c r="CZ32" s="75" t="str">
        <f>IF(Monitoring_new!CZ32="","",Monitoring_new!CZ32)</f>
        <v>Nu sînt informații (ultima dată verificat la 13.04.2020)</v>
      </c>
      <c r="DA32" s="70" t="str">
        <f>IF(Monitoring_new!DA32="","",Monitoring_new!DA32)</f>
        <v>nu</v>
      </c>
      <c r="DB32" s="75" t="str">
        <f>IF(Monitoring_new!DB32="","",Monitoring_new!DB32)</f>
        <v>Nu sînt informații (ultima dată verificat la 13.04.2020)</v>
      </c>
      <c r="DC32" s="70" t="str">
        <f>IF(Monitoring_new!DC32="","",Monitoring_new!DC32)</f>
        <v>nu</v>
      </c>
      <c r="DD32" s="75" t="str">
        <f>IF(Monitoring_new!DD32="","",Monitoring_new!DD32)</f>
        <v>Nu sînt informații (ultima dată verificat la 13.04.2020)</v>
      </c>
      <c r="DE32" s="70" t="str">
        <f>IF(Monitoring_new!DE32="","",Monitoring_new!DE32)</f>
        <v>nu</v>
      </c>
      <c r="DF32" s="75" t="str">
        <f>IF(Monitoring_new!DF32="","",Monitoring_new!DF32)</f>
        <v>Nu sînt informații (ultima dată verificat la 13.04.2020)</v>
      </c>
      <c r="DG32" s="70" t="str">
        <f>IF(Monitoring_new!DG32="","",Monitoring_new!DG32)</f>
        <v>nu</v>
      </c>
      <c r="DH32" s="107" t="str">
        <f>IF(Monitoring_new!DH32="","",Monitoring_new!DH32)</f>
        <v>Nu sînt informații (ultima dată verificat la 13.04.2020)</v>
      </c>
      <c r="DI32" s="70" t="str">
        <f>IF(Monitoring_new!DI32="","",Monitoring_new!DI32)</f>
        <v>nu</v>
      </c>
      <c r="DJ32" s="107" t="str">
        <f>IF(Monitoring_new!DJ32="","",Monitoring_new!DJ32)</f>
        <v>Nu sînt informații (ultima dată verificat la 13.04.2020)</v>
      </c>
      <c r="DK32" s="70" t="str">
        <f>IF(Monitoring_new!DK32="","",Monitoring_new!DK32)</f>
        <v>nu</v>
      </c>
      <c r="DL32" s="75" t="str">
        <f>IF(Monitoring_new!DL32="","",Monitoring_new!DL32)</f>
        <v>Nu sînt informații (ultima dată verificat la 13.04.2020)</v>
      </c>
      <c r="DM32" s="70" t="str">
        <f>IF(Monitoring_new!DM32="","",Monitoring_new!DM32)</f>
        <v>nu</v>
      </c>
      <c r="DN32" s="107" t="str">
        <f>IF(Monitoring_new!DN32="","",Monitoring_new!DN32)</f>
        <v>Nu sînt informații (ultima dată verificat la 13.04.2020)</v>
      </c>
      <c r="DO32" s="70" t="str">
        <f>IF(Monitoring_new!DO32="","",Monitoring_new!DO32)</f>
        <v>nu</v>
      </c>
      <c r="DP32" s="107" t="str">
        <f>IF(Monitoring_new!DP32="","",Monitoring_new!DP32)</f>
        <v>Nu sînt informații (ultima dată verificat la 13.04.2020)</v>
      </c>
      <c r="DQ32" s="70" t="str">
        <f>IF(Monitoring_new!DQ32="","",Monitoring_new!DQ32)</f>
        <v>nu</v>
      </c>
      <c r="DR32" s="107" t="str">
        <f>IF(Monitoring_new!DR32="","",Monitoring_new!DR32)</f>
        <v>Nu sînt informații (ultima dată verificat la 13.04.2020)</v>
      </c>
      <c r="DS32" s="70" t="str">
        <f>IF(Monitoring_new!DS32="","",Monitoring_new!DS32)</f>
        <v>nu</v>
      </c>
      <c r="DT32" s="107" t="str">
        <f>IF(Monitoring_new!DT32="","",Monitoring_new!DT32)</f>
        <v>Nu sînt informații (ultima dată verificat la 13.04.2020)</v>
      </c>
      <c r="DU32" s="70" t="str">
        <f>IF(Monitoring_new!DU32="","",Monitoring_new!DU32)</f>
        <v>nu</v>
      </c>
      <c r="DV32" s="107" t="str">
        <f>IF(Monitoring_new!DV32="","",Monitoring_new!DV32)</f>
        <v>Nu sînt informații (ultima dată verificat la 13.04.2020)</v>
      </c>
      <c r="DW32" s="70" t="str">
        <f>IF(Monitoring_new!DW32="","",Monitoring_new!DW32)</f>
        <v>nu</v>
      </c>
      <c r="DX32" s="107" t="str">
        <f>IF(Monitoring_new!DX32="","",Monitoring_new!DX32)</f>
        <v>Nu sînt informații (ultima dată verificat la 13.04.2020)</v>
      </c>
      <c r="DY32" s="70" t="str">
        <f>IF(Monitoring_new!DY32="","",Monitoring_new!DY32)</f>
        <v>nu</v>
      </c>
      <c r="DZ32" s="75" t="str">
        <f>IF(Monitoring_new!DZ32="","",Monitoring_new!DZ32)</f>
        <v>Nu sînt informații (ultima dată verificat la 13.04.2020)</v>
      </c>
      <c r="EA32" s="70" t="str">
        <f>IF(Monitoring_new!EA32="","",Monitoring_new!EA32)</f>
        <v>nu</v>
      </c>
      <c r="EB32" s="107" t="str">
        <f>IF(Monitoring_new!EB32="","",Monitoring_new!EB32)</f>
        <v>Nu sînt informații (ultima dată verificat la 13.04.2020)</v>
      </c>
      <c r="EC32" s="70" t="str">
        <f>IF(Monitoring_new!EC32="","",Monitoring_new!EC32)</f>
        <v>nu</v>
      </c>
      <c r="ED32" s="75" t="str">
        <f>IF(Monitoring_new!ED32="","",Monitoring_new!ED32)</f>
        <v>Nu sînt informații (ultima dată verificat la 13.04.2020)</v>
      </c>
      <c r="EE32" s="70" t="str">
        <f>IF(Monitoring_new!EE32="","",Monitoring_new!EE32)</f>
        <v>nu</v>
      </c>
      <c r="EF32" s="75" t="str">
        <f>IF(Monitoring_new!EF32="","",Monitoring_new!EF32)</f>
        <v>Nu sînt informații (ultima dată verificat la 13.04.2020)</v>
      </c>
      <c r="EG32" s="70" t="str">
        <f>IF(Monitoring_new!EG32="","",Monitoring_new!EG32)</f>
        <v>nu</v>
      </c>
      <c r="EH32" s="75" t="str">
        <f>IF(Monitoring_new!EH32="","",Monitoring_new!EH32)</f>
        <v>Nu sînt informații (ultima dată verificat la 13.04.2020)</v>
      </c>
      <c r="EI32" s="70" t="str">
        <f>IF(Monitoring_new!EI32="","",Monitoring_new!EI32)</f>
        <v>nu</v>
      </c>
      <c r="EJ32" s="75" t="str">
        <f>IF(Monitoring_new!EJ32="","",Monitoring_new!EJ32)</f>
        <v>Nu sînt informații (ultima dată verificat la 13.04.2020)</v>
      </c>
      <c r="EK32" s="70" t="str">
        <f>IF(Monitoring_new!EK32="","",Monitoring_new!EK32)</f>
        <v>nu</v>
      </c>
      <c r="EL32" s="75" t="str">
        <f>IF(Monitoring_new!EL32="","",Monitoring_new!EL32)</f>
        <v>Nu sînt informații (ultima dată verificat la 13.04.2020)</v>
      </c>
      <c r="EM32" s="70" t="str">
        <f>IF(Monitoring_new!EM32="","",Monitoring_new!EM32)</f>
        <v>nu</v>
      </c>
      <c r="EN32" s="75" t="str">
        <f>IF(Monitoring_new!EN32="","",Monitoring_new!EN32)</f>
        <v>Nu sînt informații (ultima dată verificat la 13.04.2020)</v>
      </c>
      <c r="EO32" s="70" t="str">
        <f>IF(Monitoring_new!EO32="","",Monitoring_new!EO32)</f>
        <v>nu</v>
      </c>
      <c r="EP32" s="75" t="str">
        <f>IF(Monitoring_new!EP32="","",Monitoring_new!EP32)</f>
        <v>Nu sînt informații (ultima dată verificat la 13.04.2020)</v>
      </c>
      <c r="EQ32" s="70" t="str">
        <f>IF(Monitoring_new!EQ32="","",Monitoring_new!EQ32)</f>
        <v>nu</v>
      </c>
      <c r="ER32" s="75" t="str">
        <f>IF(Monitoring_new!ER32="","",Monitoring_new!ER32)</f>
        <v>Nu sînt informații (ultima dată verificat la 13.04.2020)</v>
      </c>
      <c r="ES32" s="70" t="str">
        <f>IF(Monitoring_new!ES32="","",Monitoring_new!ES32)</f>
        <v>nu</v>
      </c>
      <c r="ET32" s="75" t="str">
        <f>IF(Monitoring_new!ET32="","",Monitoring_new!ET32)</f>
        <v>Nu sînt informații (ultima dată verificat la 13.04.2020)</v>
      </c>
      <c r="EU32" s="70" t="str">
        <f>IF(Monitoring_new!EU32="","",Monitoring_new!EU32)</f>
        <v>nu</v>
      </c>
      <c r="EV32" s="75" t="str">
        <f>IF(Monitoring_new!EV32="","",Monitoring_new!EV32)</f>
        <v>Nu sînt informații (ultima dată verificat la 13.04.2020)</v>
      </c>
      <c r="EW32" s="70" t="str">
        <f>IF(Monitoring_new!EW32="","",Monitoring_new!EW32)</f>
        <v>nu</v>
      </c>
      <c r="EX32" s="75" t="str">
        <f>IF(Monitoring_new!EX32="","",Monitoring_new!EX32)</f>
        <v>Nu sînt informații (ultima dată verificat la 13.04.2020)</v>
      </c>
      <c r="EY32" s="70" t="str">
        <f>IF(Monitoring_new!EY32="","",Monitoring_new!EY32)</f>
        <v>nu</v>
      </c>
      <c r="EZ32" s="75" t="str">
        <f>IF(Monitoring_new!EZ32="","",Monitoring_new!EZ32)</f>
        <v>Nu sînt informații (ultima dată verificat la 13.04.2020)</v>
      </c>
      <c r="FA32" s="173" t="str">
        <f t="shared" si="0"/>
        <v>da</v>
      </c>
      <c r="FB32" s="173">
        <f t="shared" si="1"/>
        <v>1</v>
      </c>
      <c r="FC32" s="173" t="str">
        <f t="shared" si="2"/>
        <v>nu</v>
      </c>
      <c r="FD32" s="173">
        <f t="shared" si="3"/>
        <v>66</v>
      </c>
      <c r="FE32" s="173" t="str">
        <f t="shared" si="4"/>
        <v>partial</v>
      </c>
      <c r="FF32" s="173">
        <f t="shared" si="5"/>
        <v>0</v>
      </c>
      <c r="FG32" s="173" t="str">
        <f t="shared" si="6"/>
        <v>N/A</v>
      </c>
      <c r="FH32" s="173">
        <f t="shared" si="7"/>
        <v>0</v>
      </c>
      <c r="FI32" s="173" t="str">
        <f t="shared" si="10"/>
        <v>___</v>
      </c>
      <c r="FJ32" s="173">
        <f t="shared" si="11"/>
        <v>0</v>
      </c>
      <c r="FK32" s="173">
        <f t="shared" si="12"/>
        <v>67</v>
      </c>
      <c r="FL32" s="173" t="str">
        <f t="shared" si="8"/>
        <v>da</v>
      </c>
      <c r="FM32" s="173" t="str">
        <f t="shared" si="9"/>
        <v>nu</v>
      </c>
      <c r="FN32" s="173">
        <f t="shared" si="13"/>
        <v>1</v>
      </c>
      <c r="FO32" s="173">
        <f t="shared" si="14"/>
        <v>66</v>
      </c>
      <c r="FP32" s="173">
        <f t="shared" si="15"/>
        <v>67</v>
      </c>
      <c r="FQ32" s="177">
        <f t="shared" si="16"/>
        <v>1.4925373134328358E-2</v>
      </c>
      <c r="FR32" s="177">
        <f t="shared" si="17"/>
        <v>0.9850746268656716</v>
      </c>
      <c r="FS32" s="177">
        <f>COUNTIFS($W32:$EY32,$FL32,Points_new!$W$52:$EY$52,FS$1)/((COUNTIF(Points_new!$W$52:$EY$52,FS$1)-COUNTIFS($W32:$EY32,$FG32,Points_new!$W$52:$EY$52,FS$1)))</f>
        <v>1.4925373134328358E-2</v>
      </c>
      <c r="FT32" s="177">
        <f>COUNTIFS($W32:$EY32,$FL32,Points_new!$W$51:$EY$51,FT$1)/((COUNTIF(Points_new!$W$51:$EY$51,FT$1)-COUNTIFS($W32:$EY32,$FG32,Points_new!$W$51:$EY$51,FT$1)))</f>
        <v>1.6666666666666666E-2</v>
      </c>
      <c r="FU32" s="177">
        <f>COUNTIFS($W32:$EY32,$FL32,Points_new!$W$51:$EY$51,FU$1)/((COUNTIF(Points_new!$W$51:$EY$51,FU$1)-COUNTIFS($W32:$EY32,$FG32,Points_new!$W$51:$EY$51,FU$1)))</f>
        <v>0</v>
      </c>
      <c r="FV32" s="177" t="e">
        <f>COUNTIFS($W32:$EY32,$FL32,Points_new!$W$51:$EY$51,FV$1)/((COUNTIF(Points_new!$W$51:$EY$51,FV$1)-COUNTIFS($W32:$EY32,$FG32,Points_new!$W$51:$EY$51,FV$1)))</f>
        <v>#DIV/0!</v>
      </c>
      <c r="FW32" s="177" t="e">
        <f>COUNTIFS($W32:$EY32,$FL32,Points_new!$W$51:$EY$51,FW$1)/((COUNTIF(Points_new!$W$51:$EY$51,FW$1)-COUNTIFS($W32:$EY32,$FG32,Points_new!$W$51:$EY$51,FW$1)))</f>
        <v>#DIV/0!</v>
      </c>
      <c r="FX32" s="177">
        <f>COUNTIFS($W32:$EY32,$FL32,Points_new!$W$57:$EY$57,FX$1)/((COUNTIF(Points_new!$W$57:$EY$57,FX$1)-COUNTIFS($W32:$EY32,$FG32,Points_new!$W$57:$EY$57,FX$1)))</f>
        <v>0</v>
      </c>
      <c r="FY32" s="177">
        <f>COUNTIFS($W32:$EY32,$FL32,Points_new!$W$57:$EY$57,FY$1)/((COUNTIF(Points_new!$W$57:$EY$57,FY$1)-COUNTIFS($W32:$EY32,$FG32,Points_new!$W$57:$EY$57,FY$1)))</f>
        <v>0</v>
      </c>
      <c r="FZ32" s="177">
        <f>COUNTIFS($W32:$EY32,$FL32,Points_new!$W$57:$EY$57,FZ$1)/((COUNTIF(Points_new!$W$57:$EY$57,FZ$1)-COUNTIFS($W32:$EY32,$FG32,Points_new!$W$57:$EY$57,FZ$1)))</f>
        <v>0</v>
      </c>
      <c r="GA32" s="177">
        <f>COUNTIFS($W32:$EY32,$FL32,Points_new!$W$57:$EY$57,GA$1)/((COUNTIF(Points_new!$W$57:$EY$57,GA$1)-COUNTIFS($W32:$EY32,$FG32,Points_new!$W$57:$EY$57,GA$1)))</f>
        <v>0</v>
      </c>
      <c r="GB32" s="177" t="e">
        <f>COUNTIFS($W32:$EY32,$FL32,Points_new!$W$57:$EY$57,GB$1)/((COUNTIF(Points_new!$W$57:$EY$57,GB$1)-COUNTIFS($W32:$EY32,$FG32,Points_new!$W$57:$EY$57,GB$1)))</f>
        <v>#DIV/0!</v>
      </c>
      <c r="GC32" s="177" t="e">
        <f>COUNTIFS($W32:$EY32,$FL32,Points_new!$W$57:$EY$57,GC$1)/((COUNTIF(Points_new!$W$57:$EY$57,GC$1)-COUNTIFS($W32:$EY32,$FG32,Points_new!$W$57:$EY$57,GC$1)))</f>
        <v>#DIV/0!</v>
      </c>
      <c r="GD32" s="177">
        <f>COUNTIFS($W32:$EY32,$FL32,Points_new!$W$55:$EY$55,GD$1)/((COUNTIF(Points_new!$W$55:$EY$55,GD$1)-COUNTIFS($W32:$EY32,$FG32,Points_new!$W$55:$EY$55,GD$1)))</f>
        <v>1.4925373134328358E-2</v>
      </c>
      <c r="GE32" s="177" t="e">
        <f>COUNTIFS($W32:$EY32,$FL32,Points_new!$W$55:$EY$55,GE$1)/((COUNTIF(Points_new!$W$55:$EY$55,GE$1)-COUNTIFS($W32:$EY32,$FG32,Points_new!$W$55:$EY$55,GE$1)))</f>
        <v>#DIV/0!</v>
      </c>
      <c r="GF32" s="177" t="e">
        <f>COUNTIFS($W32:$EY32,$FL32,Points_new!$W$55:$EY$55,GF$1)/((COUNTIF(Points_new!$W$55:$EY$55,GF$1)-COUNTIFS($W32:$EY32,$FG32,Points_new!$W$55:$EY$55,GF$1)))</f>
        <v>#DIV/0!</v>
      </c>
    </row>
    <row r="33" spans="1:188" ht="15" customHeight="1" x14ac:dyDescent="0.3">
      <c r="A33" s="28" t="str">
        <f>Monitoring_new!A33</f>
        <v>Q32</v>
      </c>
      <c r="B33" s="157" t="str">
        <f>Monitoring_new!B33</f>
        <v>Întreprinderea a adus la cunoștința publicului regulile cu privire la selectarea și angajarea personalului întreprinderii ?</v>
      </c>
      <c r="C33" s="157" t="str">
        <f>Monitoring_new!C33</f>
        <v>Does the enterprise have any rules on selecting and hiring the enterprise personnel? Were such rules made public?</v>
      </c>
      <c r="D33" s="26" t="str">
        <f>Monitoring_new!D33</f>
        <v>Human Resources</v>
      </c>
      <c r="E33" s="24" t="str">
        <f>Monitoring_new!E33</f>
        <v>rum8</v>
      </c>
      <c r="F33" s="24" t="str">
        <f>Monitoring_new!F33</f>
        <v>rum8k</v>
      </c>
      <c r="G33" s="25">
        <f>Monitoring_new!G33</f>
        <v>1</v>
      </c>
      <c r="H33" s="24" t="str">
        <f>Monitoring_new!H33</f>
        <v>da</v>
      </c>
      <c r="I33" s="24" t="str">
        <f>Monitoring_new!I33</f>
        <v>yes</v>
      </c>
      <c r="J33" s="24" t="str">
        <f>Monitoring_new!J33</f>
        <v>nu</v>
      </c>
      <c r="K33" s="24" t="str">
        <f>Monitoring_new!K33</f>
        <v>no</v>
      </c>
      <c r="L33" s="24" t="str">
        <f>Monitoring_new!L33</f>
        <v>partial</v>
      </c>
      <c r="M33" s="24" t="str">
        <f>Monitoring_new!M33</f>
        <v>partially</v>
      </c>
      <c r="N33" s="24" t="str">
        <f>Monitoring_new!N33</f>
        <v>N/A</v>
      </c>
      <c r="O33" s="24" t="str">
        <f>Monitoring_new!O33</f>
        <v>N/A</v>
      </c>
      <c r="P33" s="24" t="str">
        <f>Monitoring_new!P33</f>
        <v>___</v>
      </c>
      <c r="Q33" s="24" t="str">
        <f>Monitoring_new!Q33</f>
        <v>___</v>
      </c>
      <c r="R33" s="25">
        <f>Monitoring_new!R33</f>
        <v>1</v>
      </c>
      <c r="S33" s="24">
        <f>Monitoring_new!S33</f>
        <v>0</v>
      </c>
      <c r="T33" s="25">
        <f>Monitoring_new!T33</f>
        <v>0.5</v>
      </c>
      <c r="U33" s="24" t="str">
        <f>Monitoring_new!U33</f>
        <v>N/A</v>
      </c>
      <c r="V33" s="24" t="str">
        <f>Monitoring_new!V33</f>
        <v>___</v>
      </c>
      <c r="W33" s="70" t="str">
        <f>IF(Monitoring_new!W33="","",Monitoring_new!W33)</f>
        <v>nu</v>
      </c>
      <c r="X33" s="44" t="str">
        <f>IF(Monitoring_new!X33="","",Monitoring_new!X33)</f>
        <v>Pagina web nefuncțională ( 13 aprilie 2020)</v>
      </c>
      <c r="Y33" s="70" t="str">
        <f>IF(Monitoring_new!Y33="","",Monitoring_new!Y33)</f>
        <v>nu</v>
      </c>
      <c r="Z33" s="58" t="str">
        <f>IF(Monitoring_new!Z33="","",Monitoring_new!Z33)</f>
        <v>Nu sînt informații pe web (ultima dată verificat la 13.04.2020)</v>
      </c>
      <c r="AA33" s="70" t="str">
        <f>IF(Monitoring_new!AA33="","",Monitoring_new!AA33)</f>
        <v>nu</v>
      </c>
      <c r="AB33" s="67" t="str">
        <f>IF(Monitoring_new!AB33="","",Monitoring_new!AB33)</f>
        <v>Nu sînt informații pe web (ultima dată verificat la 13.04.2020)</v>
      </c>
      <c r="AC33" s="70" t="str">
        <f>IF(Monitoring_new!AC33="","",Monitoring_new!AC33)</f>
        <v>nu</v>
      </c>
      <c r="AD33" s="75" t="str">
        <f>IF(Monitoring_new!AD33="","",Monitoring_new!AD33)</f>
        <v>Nu sînt informații pe web (ultima dată verificat la 13.04.2020)</v>
      </c>
      <c r="AE33" s="70" t="str">
        <f>IF(Monitoring_new!AE33="","",Monitoring_new!AE33)</f>
        <v>nu</v>
      </c>
      <c r="AF33" s="75" t="str">
        <f>IF(Monitoring_new!AF33="","",Monitoring_new!AF33)</f>
        <v>Nu sînt informații pe web (ultima dată verificat la 13.04.2020)</v>
      </c>
      <c r="AG33" s="70" t="str">
        <f>IF(Monitoring_new!AG33="","",Monitoring_new!AG33)</f>
        <v>nu</v>
      </c>
      <c r="AH33" s="75" t="str">
        <f>IF(Monitoring_new!AH33="","",Monitoring_new!AH33)</f>
        <v>Nu sînt informații pe web (ultima dată verificat la 13.04.2020)</v>
      </c>
      <c r="AI33" s="70" t="str">
        <f>IF(Monitoring_new!AI33="","",Monitoring_new!AI33)</f>
        <v>nu</v>
      </c>
      <c r="AJ33" s="75" t="str">
        <f>IF(Monitoring_new!AJ33="","",Monitoring_new!AJ33)</f>
        <v>Nu sînt informații (ultima dată verificat la 13.04.2020)</v>
      </c>
      <c r="AK33" s="70" t="str">
        <f>IF(Monitoring_new!AK33="","",Monitoring_new!AK33)</f>
        <v>nu</v>
      </c>
      <c r="AL33" s="96" t="str">
        <f>IF(Monitoring_new!AL33="","",Monitoring_new!AL33)</f>
        <v>Nu sînt informații (ultima dată verificat la 13.04.2020)</v>
      </c>
      <c r="AM33" s="70" t="str">
        <f>IF(Monitoring_new!AM33="","",Monitoring_new!AM33)</f>
        <v>nu</v>
      </c>
      <c r="AN33" s="75" t="str">
        <f>IF(Monitoring_new!AN33="","",Monitoring_new!AN33)</f>
        <v>Nu sînt informații (ultima dată verificat la 13.04.2020)</v>
      </c>
      <c r="AO33" s="70" t="str">
        <f>IF(Monitoring_new!AO33="","",Monitoring_new!AO33)</f>
        <v>nu</v>
      </c>
      <c r="AP33" s="75" t="str">
        <f>IF(Monitoring_new!AP33="","",Monitoring_new!AP33)</f>
        <v>Nu sînt informații (ultima dată verificat la 13.04.2020)</v>
      </c>
      <c r="AQ33" s="70" t="str">
        <f>IF(Monitoring_new!AQ33="","",Monitoring_new!AQ33)</f>
        <v>nu</v>
      </c>
      <c r="AR33" s="75" t="str">
        <f>IF(Monitoring_new!AR33="","",Monitoring_new!AR33)</f>
        <v>Nu sînt informații (ultima dată verificat la 13.04.2020)</v>
      </c>
      <c r="AS33" s="70" t="str">
        <f>IF(Monitoring_new!AS33="","",Monitoring_new!AS33)</f>
        <v>nu</v>
      </c>
      <c r="AT33" s="75" t="str">
        <f>IF(Monitoring_new!AT33="","",Monitoring_new!AT33)</f>
        <v>Nu sînt informații (ultima dată verificat la 13.04.2020)</v>
      </c>
      <c r="AU33" s="70" t="str">
        <f>IF(Monitoring_new!AU33="","",Monitoring_new!AU33)</f>
        <v>nu</v>
      </c>
      <c r="AV33" s="87" t="str">
        <f>IF(Monitoring_new!AV33="","",Monitoring_new!AV33)</f>
        <v>Nu sînt informații (ultima dată verificat la 13.04.2020)</v>
      </c>
      <c r="AW33" s="70" t="str">
        <f>IF(Monitoring_new!AW33="","",Monitoring_new!AW33)</f>
        <v>nu</v>
      </c>
      <c r="AX33" s="97" t="str">
        <f>IF(Monitoring_new!AX33="","",Monitoring_new!AX33)</f>
        <v>Nu sînt informații (ultima dată verificat la 13.04.2020)</v>
      </c>
      <c r="AY33" s="70" t="str">
        <f>IF(Monitoring_new!AY33="","",Monitoring_new!AY33)</f>
        <v>nu</v>
      </c>
      <c r="AZ33" s="107" t="str">
        <f>IF(Monitoring_new!AZ33="","",Monitoring_new!AZ33)</f>
        <v>Nu sînt informații (ultima dată verificat la 13.04.2020)</v>
      </c>
      <c r="BA33" s="70" t="str">
        <f>IF(Monitoring_new!BA33="","",Monitoring_new!BA33)</f>
        <v>nu</v>
      </c>
      <c r="BB33" s="75" t="str">
        <f>IF(Monitoring_new!BB33="","",Monitoring_new!BB33)</f>
        <v>Nu sînt informații (ultima dată verificat la 13.04.2020)</v>
      </c>
      <c r="BC33" s="70" t="str">
        <f>IF(Monitoring_new!BC33="","",Monitoring_new!BC33)</f>
        <v>nu</v>
      </c>
      <c r="BD33" s="87" t="str">
        <f>IF(Monitoring_new!BD33="","",Monitoring_new!BD33)</f>
        <v>Nu sînt informații (ultima dată verificat la 13.04.2020)</v>
      </c>
      <c r="BE33" s="70" t="str">
        <f>IF(Monitoring_new!BE33="","",Monitoring_new!BE33)</f>
        <v>nu</v>
      </c>
      <c r="BF33" s="75" t="str">
        <f>IF(Monitoring_new!BF33="","",Monitoring_new!BF33)</f>
        <v>Nu sînt informații (ultima dată verificat la 13.04.2020)</v>
      </c>
      <c r="BG33" s="70" t="str">
        <f>IF(Monitoring_new!BG33="","",Monitoring_new!BG33)</f>
        <v>nu</v>
      </c>
      <c r="BH33" s="75" t="str">
        <f>IF(Monitoring_new!BH33="","",Monitoring_new!BH33)</f>
        <v>Nu sînt informații (ultima dată verificat la 13.04.2020)</v>
      </c>
      <c r="BI33" s="70" t="str">
        <f>IF(Monitoring_new!BI33="","",Monitoring_new!BI33)</f>
        <v>nu</v>
      </c>
      <c r="BJ33" s="75" t="str">
        <f>IF(Monitoring_new!BJ33="","",Monitoring_new!BJ33)</f>
        <v>Nu sînt informații (ultima dată verificat la 13.04.2020)</v>
      </c>
      <c r="BK33" s="70" t="str">
        <f>IF(Monitoring_new!BK33="","",Monitoring_new!BK33)</f>
        <v>nu</v>
      </c>
      <c r="BL33" s="75" t="str">
        <f>IF(Monitoring_new!BL33="","",Monitoring_new!BL33)</f>
        <v>Nu sînt informații (ultima dată verificat la 13.04.2020)</v>
      </c>
      <c r="BM33" s="70" t="str">
        <f>IF(Monitoring_new!BM33="","",Monitoring_new!BM33)</f>
        <v>nu</v>
      </c>
      <c r="BN33" s="75" t="str">
        <f>IF(Monitoring_new!BN33="","",Monitoring_new!BN33)</f>
        <v>Nu sînt informații (ultima dată verificat la 13.04.2020)</v>
      </c>
      <c r="BO33" s="70" t="str">
        <f>IF(Monitoring_new!BO33="","",Monitoring_new!BO33)</f>
        <v>nu</v>
      </c>
      <c r="BP33" s="75" t="str">
        <f>IF(Monitoring_new!BP33="","",Monitoring_new!BP33)</f>
        <v>Nu sînt informații (ultima dată verificat la 13.04.2020)</v>
      </c>
      <c r="BQ33" s="70" t="str">
        <f>IF(Monitoring_new!BQ33="","",Monitoring_new!BQ33)</f>
        <v>nu</v>
      </c>
      <c r="BR33" s="75" t="str">
        <f>IF(Monitoring_new!BR33="","",Monitoring_new!BR33)</f>
        <v>Nu sînt informații (ultima dată verificat la 13.04.2020)</v>
      </c>
      <c r="BS33" s="70" t="str">
        <f>IF(Monitoring_new!BS33="","",Monitoring_new!BS33)</f>
        <v>nu</v>
      </c>
      <c r="BT33" s="110" t="str">
        <f>IF(Monitoring_new!BT33="","",Monitoring_new!BT33)</f>
        <v>Nu sînt informații (ultima dată verificat la 13.04.2020)</v>
      </c>
      <c r="BU33" s="70" t="str">
        <f>IF(Monitoring_new!BU33="","",Monitoring_new!BU33)</f>
        <v>nu</v>
      </c>
      <c r="BV33" s="75" t="str">
        <f>IF(Monitoring_new!BV33="","",Monitoring_new!BV33)</f>
        <v>Nu sînt informații (ultima dată verificat la 13.04.2020)</v>
      </c>
      <c r="BW33" s="70" t="str">
        <f>IF(Monitoring_new!BW33="","",Monitoring_new!BW33)</f>
        <v>nu</v>
      </c>
      <c r="BX33" s="107" t="str">
        <f>IF(Monitoring_new!BX33="","",Monitoring_new!BX33)</f>
        <v>Nu sînt informații (ultima dată verificat la 13.04.2020)</v>
      </c>
      <c r="BY33" s="70" t="str">
        <f>IF(Monitoring_new!BY33="","",Monitoring_new!BY33)</f>
        <v>nu</v>
      </c>
      <c r="BZ33" s="111" t="str">
        <f>IF(Monitoring_new!BZ33="","",Monitoring_new!BZ33)</f>
        <v>Nu sînt informații (ultima dată verificat la 13.04.2020)</v>
      </c>
      <c r="CA33" s="70" t="str">
        <f>IF(Monitoring_new!CA33="","",Monitoring_new!CA33)</f>
        <v>nu</v>
      </c>
      <c r="CB33" s="75" t="str">
        <f>IF(Monitoring_new!CB33="","",Monitoring_new!CB33)</f>
        <v>Nu sînt informații (ultima dată verificat la 13.04.2020)</v>
      </c>
      <c r="CC33" s="70" t="str">
        <f>IF(Monitoring_new!CC33="","",Monitoring_new!CC33)</f>
        <v>nu</v>
      </c>
      <c r="CD33" s="44" t="str">
        <f>IF(Monitoring_new!CD33="","",Monitoring_new!CD33)</f>
        <v>Nu sînt informații (ultima dată verificat la 13.04.2020)</v>
      </c>
      <c r="CE33" s="70" t="str">
        <f>IF(Monitoring_new!CE33="","",Monitoring_new!CE33)</f>
        <v>nu</v>
      </c>
      <c r="CF33" s="58" t="str">
        <f>IF(Monitoring_new!CF33="","",Monitoring_new!CF33)</f>
        <v>Nu sînt informații (ultima dată verificat la 13.04.2020)</v>
      </c>
      <c r="CG33" s="70" t="str">
        <f>IF(Monitoring_new!CG33="","",Monitoring_new!CG33)</f>
        <v>nu</v>
      </c>
      <c r="CH33" s="75" t="str">
        <f>IF(Monitoring_new!CH33="","",Monitoring_new!CH33)</f>
        <v>Nu sînt informații (ultima dată verificat la 13.04.2020)</v>
      </c>
      <c r="CI33" s="70" t="str">
        <f>IF(Monitoring_new!CI33="","",Monitoring_new!CI33)</f>
        <v>nu</v>
      </c>
      <c r="CJ33" s="75" t="str">
        <f>IF(Monitoring_new!CJ33="","",Monitoring_new!CJ33)</f>
        <v>Nu sînt informații (ultima dată verificat la 13.04.2020)</v>
      </c>
      <c r="CK33" s="70" t="str">
        <f>IF(Monitoring_new!CK33="","",Monitoring_new!CK33)</f>
        <v>nu</v>
      </c>
      <c r="CL33" s="75" t="str">
        <f>IF(Monitoring_new!CL33="","",Monitoring_new!CL33)</f>
        <v>Nu sînt informații (ultima dată verificat la 13.04.2020)</v>
      </c>
      <c r="CM33" s="70" t="str">
        <f>IF(Monitoring_new!CM33="","",Monitoring_new!CM33)</f>
        <v>nu</v>
      </c>
      <c r="CN33" s="75" t="str">
        <f>IF(Monitoring_new!CN33="","",Monitoring_new!CN33)</f>
        <v>Nu sînt informații (ultima dată verificat la 13.04.2020)</v>
      </c>
      <c r="CO33" s="70" t="str">
        <f>IF(Monitoring_new!CO33="","",Monitoring_new!CO33)</f>
        <v>nu</v>
      </c>
      <c r="CP33" s="75" t="str">
        <f>IF(Monitoring_new!CP33="","",Monitoring_new!CP33)</f>
        <v>Nu sînt informații (ultima dată verificat la 13.04.2020)</v>
      </c>
      <c r="CQ33" s="70" t="str">
        <f>IF(Monitoring_new!CQ33="","",Monitoring_new!CQ33)</f>
        <v>nu</v>
      </c>
      <c r="CR33" s="75" t="str">
        <f>IF(Monitoring_new!CR33="","",Monitoring_new!CR33)</f>
        <v>Nu sînt informații (ultima dată verificat la 13.04.2020)</v>
      </c>
      <c r="CS33" s="70" t="str">
        <f>IF(Monitoring_new!CS33="","",Monitoring_new!CS33)</f>
        <v>nu</v>
      </c>
      <c r="CT33" s="75" t="str">
        <f>IF(Monitoring_new!CT33="","",Monitoring_new!CT33)</f>
        <v>Nu sînt informații (ultima dată verificat la 13.04.2020)</v>
      </c>
      <c r="CU33" s="70" t="str">
        <f>IF(Monitoring_new!CU33="","",Monitoring_new!CU33)</f>
        <v>nu</v>
      </c>
      <c r="CV33" s="75" t="str">
        <f>IF(Monitoring_new!CV33="","",Monitoring_new!CV33)</f>
        <v>Nu sînt informații (ultima dată verificat la 13.04.2020)</v>
      </c>
      <c r="CW33" s="70" t="str">
        <f>IF(Monitoring_new!CW33="","",Monitoring_new!CW33)</f>
        <v>nu</v>
      </c>
      <c r="CX33" s="75" t="str">
        <f>IF(Monitoring_new!CX33="","",Monitoring_new!CX33)</f>
        <v>Nu sînt informații (ultima dată verificat la 13.04.2020)</v>
      </c>
      <c r="CY33" s="70" t="str">
        <f>IF(Monitoring_new!CY33="","",Monitoring_new!CY33)</f>
        <v>nu</v>
      </c>
      <c r="CZ33" s="75" t="str">
        <f>IF(Monitoring_new!CZ33="","",Monitoring_new!CZ33)</f>
        <v>Nu sînt informații (ultima dată verificat la 13.04.2020)</v>
      </c>
      <c r="DA33" s="70" t="str">
        <f>IF(Monitoring_new!DA33="","",Monitoring_new!DA33)</f>
        <v>nu</v>
      </c>
      <c r="DB33" s="75" t="str">
        <f>IF(Monitoring_new!DB33="","",Monitoring_new!DB33)</f>
        <v>Nu sînt informații (ultima dată verificat la 13.04.2020)</v>
      </c>
      <c r="DC33" s="70" t="str">
        <f>IF(Monitoring_new!DC33="","",Monitoring_new!DC33)</f>
        <v>nu</v>
      </c>
      <c r="DD33" s="75" t="str">
        <f>IF(Monitoring_new!DD33="","",Monitoring_new!DD33)</f>
        <v>Nu sînt informații (ultima dată verificat la 13.04.2020)</v>
      </c>
      <c r="DE33" s="70" t="str">
        <f>IF(Monitoring_new!DE33="","",Monitoring_new!DE33)</f>
        <v>nu</v>
      </c>
      <c r="DF33" s="75" t="str">
        <f>IF(Monitoring_new!DF33="","",Monitoring_new!DF33)</f>
        <v>Nu sînt informații (ultima dată verificat la 13.04.2020)</v>
      </c>
      <c r="DG33" s="70" t="str">
        <f>IF(Monitoring_new!DG33="","",Monitoring_new!DG33)</f>
        <v>nu</v>
      </c>
      <c r="DH33" s="107" t="str">
        <f>IF(Monitoring_new!DH33="","",Monitoring_new!DH33)</f>
        <v>Nu sînt informații (ultima dată verificat la 13.04.2020)</v>
      </c>
      <c r="DI33" s="70" t="str">
        <f>IF(Monitoring_new!DI33="","",Monitoring_new!DI33)</f>
        <v>nu</v>
      </c>
      <c r="DJ33" s="107" t="str">
        <f>IF(Monitoring_new!DJ33="","",Monitoring_new!DJ33)</f>
        <v>Nu sînt informații (ultima dată verificat la 13.04.2020)</v>
      </c>
      <c r="DK33" s="70" t="str">
        <f>IF(Monitoring_new!DK33="","",Monitoring_new!DK33)</f>
        <v>nu</v>
      </c>
      <c r="DL33" s="75" t="str">
        <f>IF(Monitoring_new!DL33="","",Monitoring_new!DL33)</f>
        <v>Nu sînt informații (ultima dată verificat la 13.04.2020)</v>
      </c>
      <c r="DM33" s="70" t="str">
        <f>IF(Monitoring_new!DM33="","",Monitoring_new!DM33)</f>
        <v>nu</v>
      </c>
      <c r="DN33" s="107" t="str">
        <f>IF(Monitoring_new!DN33="","",Monitoring_new!DN33)</f>
        <v>Nu sînt informații (ultima dată verificat la 13.04.2020)</v>
      </c>
      <c r="DO33" s="70" t="str">
        <f>IF(Monitoring_new!DO33="","",Monitoring_new!DO33)</f>
        <v>nu</v>
      </c>
      <c r="DP33" s="107" t="str">
        <f>IF(Monitoring_new!DP33="","",Monitoring_new!DP33)</f>
        <v>Nu sînt informații (ultima dată verificat la 13.04.2020)</v>
      </c>
      <c r="DQ33" s="70" t="str">
        <f>IF(Monitoring_new!DQ33="","",Monitoring_new!DQ33)</f>
        <v>nu</v>
      </c>
      <c r="DR33" s="107" t="str">
        <f>IF(Monitoring_new!DR33="","",Monitoring_new!DR33)</f>
        <v>Nu sînt informații (ultima dată verificat la 13.04.2020)</v>
      </c>
      <c r="DS33" s="70" t="str">
        <f>IF(Monitoring_new!DS33="","",Monitoring_new!DS33)</f>
        <v>nu</v>
      </c>
      <c r="DT33" s="107" t="str">
        <f>IF(Monitoring_new!DT33="","",Monitoring_new!DT33)</f>
        <v>Nu sînt informații (ultima dată verificat la 13.04.2020)</v>
      </c>
      <c r="DU33" s="70" t="str">
        <f>IF(Monitoring_new!DU33="","",Monitoring_new!DU33)</f>
        <v>nu</v>
      </c>
      <c r="DV33" s="107" t="str">
        <f>IF(Monitoring_new!DV33="","",Monitoring_new!DV33)</f>
        <v>Nu sînt informații (ultima dată verificat la 13.04.2020)</v>
      </c>
      <c r="DW33" s="70" t="str">
        <f>IF(Monitoring_new!DW33="","",Monitoring_new!DW33)</f>
        <v>nu</v>
      </c>
      <c r="DX33" s="107" t="str">
        <f>IF(Monitoring_new!DX33="","",Monitoring_new!DX33)</f>
        <v>Nu sînt informații (ultima dată verificat la 13.04.2020)</v>
      </c>
      <c r="DY33" s="70" t="str">
        <f>IF(Monitoring_new!DY33="","",Monitoring_new!DY33)</f>
        <v>nu</v>
      </c>
      <c r="DZ33" s="75" t="str">
        <f>IF(Monitoring_new!DZ33="","",Monitoring_new!DZ33)</f>
        <v>Nu sînt informații (ultima dată verificat la 13.04.2020)</v>
      </c>
      <c r="EA33" s="70" t="str">
        <f>IF(Monitoring_new!EA33="","",Monitoring_new!EA33)</f>
        <v>nu</v>
      </c>
      <c r="EB33" s="107" t="str">
        <f>IF(Monitoring_new!EB33="","",Monitoring_new!EB33)</f>
        <v>Nu sînt informații (ultima dată verificat la 13.04.2020)</v>
      </c>
      <c r="EC33" s="70" t="str">
        <f>IF(Monitoring_new!EC33="","",Monitoring_new!EC33)</f>
        <v>nu</v>
      </c>
      <c r="ED33" s="75" t="str">
        <f>IF(Monitoring_new!ED33="","",Monitoring_new!ED33)</f>
        <v>Nu sînt informații (ultima dată verificat la 13.04.2020)</v>
      </c>
      <c r="EE33" s="70" t="str">
        <f>IF(Monitoring_new!EE33="","",Monitoring_new!EE33)</f>
        <v>nu</v>
      </c>
      <c r="EF33" s="75" t="str">
        <f>IF(Monitoring_new!EF33="","",Monitoring_new!EF33)</f>
        <v>Nu sînt informații (ultima dată verificat la 13.04.2020)</v>
      </c>
      <c r="EG33" s="70" t="str">
        <f>IF(Monitoring_new!EG33="","",Monitoring_new!EG33)</f>
        <v>nu</v>
      </c>
      <c r="EH33" s="75" t="str">
        <f>IF(Monitoring_new!EH33="","",Monitoring_new!EH33)</f>
        <v>Nu sînt informații (ultima dată verificat la 13.04.2020)</v>
      </c>
      <c r="EI33" s="70" t="str">
        <f>IF(Monitoring_new!EI33="","",Monitoring_new!EI33)</f>
        <v>nu</v>
      </c>
      <c r="EJ33" s="75" t="str">
        <f>IF(Monitoring_new!EJ33="","",Monitoring_new!EJ33)</f>
        <v>Nu sînt informații (ultima dată verificat la 13.04.2020)</v>
      </c>
      <c r="EK33" s="70" t="str">
        <f>IF(Monitoring_new!EK33="","",Monitoring_new!EK33)</f>
        <v>nu</v>
      </c>
      <c r="EL33" s="75" t="str">
        <f>IF(Monitoring_new!EL33="","",Monitoring_new!EL33)</f>
        <v>Nu sînt informații (ultima dată verificat la 13.04.2020)</v>
      </c>
      <c r="EM33" s="70" t="str">
        <f>IF(Monitoring_new!EM33="","",Monitoring_new!EM33)</f>
        <v>nu</v>
      </c>
      <c r="EN33" s="75" t="str">
        <f>IF(Monitoring_new!EN33="","",Monitoring_new!EN33)</f>
        <v>Nu sînt informații (ultima dată verificat la 13.04.2020)</v>
      </c>
      <c r="EO33" s="70" t="str">
        <f>IF(Monitoring_new!EO33="","",Monitoring_new!EO33)</f>
        <v>nu</v>
      </c>
      <c r="EP33" s="75" t="str">
        <f>IF(Monitoring_new!EP33="","",Monitoring_new!EP33)</f>
        <v>Nu sînt informații (ultima dată verificat la 13.04.2020)</v>
      </c>
      <c r="EQ33" s="70" t="str">
        <f>IF(Monitoring_new!EQ33="","",Monitoring_new!EQ33)</f>
        <v>nu</v>
      </c>
      <c r="ER33" s="75" t="str">
        <f>IF(Monitoring_new!ER33="","",Monitoring_new!ER33)</f>
        <v>Nu sînt informații (ultima dată verificat la 13.04.2020)</v>
      </c>
      <c r="ES33" s="70" t="str">
        <f>IF(Monitoring_new!ES33="","",Monitoring_new!ES33)</f>
        <v>nu</v>
      </c>
      <c r="ET33" s="75" t="str">
        <f>IF(Monitoring_new!ET33="","",Monitoring_new!ET33)</f>
        <v>Nu sînt informații (ultima dată verificat la 13.04.2020)</v>
      </c>
      <c r="EU33" s="70" t="str">
        <f>IF(Monitoring_new!EU33="","",Monitoring_new!EU33)</f>
        <v>nu</v>
      </c>
      <c r="EV33" s="75" t="str">
        <f>IF(Monitoring_new!EV33="","",Monitoring_new!EV33)</f>
        <v>Nu sînt informații (ultima dată verificat la 13.04.2020)</v>
      </c>
      <c r="EW33" s="70" t="str">
        <f>IF(Monitoring_new!EW33="","",Monitoring_new!EW33)</f>
        <v>nu</v>
      </c>
      <c r="EX33" s="75" t="str">
        <f>IF(Monitoring_new!EX33="","",Monitoring_new!EX33)</f>
        <v>Nu sînt informații (ultima dată verificat la 13.04.2020)</v>
      </c>
      <c r="EY33" s="70" t="str">
        <f>IF(Monitoring_new!EY33="","",Monitoring_new!EY33)</f>
        <v>nu</v>
      </c>
      <c r="EZ33" s="75" t="str">
        <f>IF(Monitoring_new!EZ33="","",Monitoring_new!EZ33)</f>
        <v>Nu sînt informații (ultima dată verificat la 13.04.2020)</v>
      </c>
      <c r="FA33" s="173" t="str">
        <f t="shared" si="0"/>
        <v>da</v>
      </c>
      <c r="FB33" s="173">
        <f t="shared" si="1"/>
        <v>0</v>
      </c>
      <c r="FC33" s="173" t="str">
        <f t="shared" si="2"/>
        <v>nu</v>
      </c>
      <c r="FD33" s="173">
        <f t="shared" si="3"/>
        <v>67</v>
      </c>
      <c r="FE33" s="173" t="str">
        <f t="shared" si="4"/>
        <v>partial</v>
      </c>
      <c r="FF33" s="173">
        <f t="shared" si="5"/>
        <v>0</v>
      </c>
      <c r="FG33" s="173" t="str">
        <f t="shared" si="6"/>
        <v>N/A</v>
      </c>
      <c r="FH33" s="173">
        <f t="shared" si="7"/>
        <v>0</v>
      </c>
      <c r="FI33" s="173" t="str">
        <f t="shared" si="10"/>
        <v>___</v>
      </c>
      <c r="FJ33" s="173">
        <f t="shared" si="11"/>
        <v>0</v>
      </c>
      <c r="FK33" s="173">
        <f t="shared" si="12"/>
        <v>67</v>
      </c>
      <c r="FL33" s="173" t="str">
        <f t="shared" si="8"/>
        <v>da</v>
      </c>
      <c r="FM33" s="173" t="str">
        <f t="shared" si="9"/>
        <v>nu</v>
      </c>
      <c r="FN33" s="173">
        <f t="shared" si="13"/>
        <v>0</v>
      </c>
      <c r="FO33" s="173">
        <f t="shared" si="14"/>
        <v>67</v>
      </c>
      <c r="FP33" s="173">
        <f t="shared" si="15"/>
        <v>67</v>
      </c>
      <c r="FQ33" s="177">
        <f t="shared" si="16"/>
        <v>0</v>
      </c>
      <c r="FR33" s="177">
        <f t="shared" si="17"/>
        <v>1</v>
      </c>
      <c r="FS33" s="177">
        <f>COUNTIFS($W33:$EY33,$FL33,Points_new!$W$52:$EY$52,FS$1)/((COUNTIF(Points_new!$W$52:$EY$52,FS$1)-COUNTIFS($W33:$EY33,$FG33,Points_new!$W$52:$EY$52,FS$1)))</f>
        <v>0</v>
      </c>
      <c r="FT33" s="177">
        <f>COUNTIFS($W33:$EY33,$FL33,Points_new!$W$51:$EY$51,FT$1)/((COUNTIF(Points_new!$W$51:$EY$51,FT$1)-COUNTIFS($W33:$EY33,$FG33,Points_new!$W$51:$EY$51,FT$1)))</f>
        <v>0</v>
      </c>
      <c r="FU33" s="177">
        <f>COUNTIFS($W33:$EY33,$FL33,Points_new!$W$51:$EY$51,FU$1)/((COUNTIF(Points_new!$W$51:$EY$51,FU$1)-COUNTIFS($W33:$EY33,$FG33,Points_new!$W$51:$EY$51,FU$1)))</f>
        <v>0</v>
      </c>
      <c r="FV33" s="177" t="e">
        <f>COUNTIFS($W33:$EY33,$FL33,Points_new!$W$51:$EY$51,FV$1)/((COUNTIF(Points_new!$W$51:$EY$51,FV$1)-COUNTIFS($W33:$EY33,$FG33,Points_new!$W$51:$EY$51,FV$1)))</f>
        <v>#DIV/0!</v>
      </c>
      <c r="FW33" s="177" t="e">
        <f>COUNTIFS($W33:$EY33,$FL33,Points_new!$W$51:$EY$51,FW$1)/((COUNTIF(Points_new!$W$51:$EY$51,FW$1)-COUNTIFS($W33:$EY33,$FG33,Points_new!$W$51:$EY$51,FW$1)))</f>
        <v>#DIV/0!</v>
      </c>
      <c r="FX33" s="177">
        <f>COUNTIFS($W33:$EY33,$FL33,Points_new!$W$57:$EY$57,FX$1)/((COUNTIF(Points_new!$W$57:$EY$57,FX$1)-COUNTIFS($W33:$EY33,$FG33,Points_new!$W$57:$EY$57,FX$1)))</f>
        <v>0</v>
      </c>
      <c r="FY33" s="177">
        <f>COUNTIFS($W33:$EY33,$FL33,Points_new!$W$57:$EY$57,FY$1)/((COUNTIF(Points_new!$W$57:$EY$57,FY$1)-COUNTIFS($W33:$EY33,$FG33,Points_new!$W$57:$EY$57,FY$1)))</f>
        <v>0</v>
      </c>
      <c r="FZ33" s="177">
        <f>COUNTIFS($W33:$EY33,$FL33,Points_new!$W$57:$EY$57,FZ$1)/((COUNTIF(Points_new!$W$57:$EY$57,FZ$1)-COUNTIFS($W33:$EY33,$FG33,Points_new!$W$57:$EY$57,FZ$1)))</f>
        <v>0</v>
      </c>
      <c r="GA33" s="177">
        <f>COUNTIFS($W33:$EY33,$FL33,Points_new!$W$57:$EY$57,GA$1)/((COUNTIF(Points_new!$W$57:$EY$57,GA$1)-COUNTIFS($W33:$EY33,$FG33,Points_new!$W$57:$EY$57,GA$1)))</f>
        <v>0</v>
      </c>
      <c r="GB33" s="177" t="e">
        <f>COUNTIFS($W33:$EY33,$FL33,Points_new!$W$57:$EY$57,GB$1)/((COUNTIF(Points_new!$W$57:$EY$57,GB$1)-COUNTIFS($W33:$EY33,$FG33,Points_new!$W$57:$EY$57,GB$1)))</f>
        <v>#DIV/0!</v>
      </c>
      <c r="GC33" s="177" t="e">
        <f>COUNTIFS($W33:$EY33,$FL33,Points_new!$W$57:$EY$57,GC$1)/((COUNTIF(Points_new!$W$57:$EY$57,GC$1)-COUNTIFS($W33:$EY33,$FG33,Points_new!$W$57:$EY$57,GC$1)))</f>
        <v>#DIV/0!</v>
      </c>
      <c r="GD33" s="177">
        <f>COUNTIFS($W33:$EY33,$FL33,Points_new!$W$55:$EY$55,GD$1)/((COUNTIF(Points_new!$W$55:$EY$55,GD$1)-COUNTIFS($W33:$EY33,$FG33,Points_new!$W$55:$EY$55,GD$1)))</f>
        <v>0</v>
      </c>
      <c r="GE33" s="177" t="e">
        <f>COUNTIFS($W33:$EY33,$FL33,Points_new!$W$55:$EY$55,GE$1)/((COUNTIF(Points_new!$W$55:$EY$55,GE$1)-COUNTIFS($W33:$EY33,$FG33,Points_new!$W$55:$EY$55,GE$1)))</f>
        <v>#DIV/0!</v>
      </c>
      <c r="GF33" s="177" t="e">
        <f>COUNTIFS($W33:$EY33,$FL33,Points_new!$W$55:$EY$55,GF$1)/((COUNTIF(Points_new!$W$55:$EY$55,GF$1)-COUNTIFS($W33:$EY33,$FG33,Points_new!$W$55:$EY$55,GF$1)))</f>
        <v>#DIV/0!</v>
      </c>
    </row>
    <row r="34" spans="1:188" ht="15" customHeight="1" x14ac:dyDescent="0.3">
      <c r="A34" s="28" t="str">
        <f>Monitoring_new!A34</f>
        <v>Q33</v>
      </c>
      <c r="B34" s="157" t="str">
        <f>Monitoring_new!B34</f>
        <v>Întreprinderea publică ofertele de muncă pe pagina web și/sau în altă parte ?</v>
      </c>
      <c r="C34" s="157" t="str">
        <f>Monitoring_new!C34</f>
        <v>Does the enterprise publish any job offers on its Web page and/or somewhere else?</v>
      </c>
      <c r="D34" s="26" t="str">
        <f>Monitoring_new!D34</f>
        <v>Human Resources</v>
      </c>
      <c r="E34" s="24" t="str">
        <f>Monitoring_new!E34</f>
        <v>rum9</v>
      </c>
      <c r="F34" s="24" t="str">
        <f>Monitoring_new!F34</f>
        <v>rum9k</v>
      </c>
      <c r="G34" s="25">
        <f>Monitoring_new!G34</f>
        <v>1</v>
      </c>
      <c r="H34" s="24" t="str">
        <f>Monitoring_new!H34</f>
        <v>da</v>
      </c>
      <c r="I34" s="24" t="str">
        <f>Monitoring_new!I34</f>
        <v>yes</v>
      </c>
      <c r="J34" s="24" t="str">
        <f>Monitoring_new!J34</f>
        <v>nu</v>
      </c>
      <c r="K34" s="24" t="str">
        <f>Monitoring_new!K34</f>
        <v>no</v>
      </c>
      <c r="L34" s="24" t="str">
        <f>Monitoring_new!L34</f>
        <v>partial</v>
      </c>
      <c r="M34" s="24" t="str">
        <f>Monitoring_new!M34</f>
        <v>partially</v>
      </c>
      <c r="N34" s="24" t="str">
        <f>Monitoring_new!N34</f>
        <v>N/A</v>
      </c>
      <c r="O34" s="24" t="str">
        <f>Monitoring_new!O34</f>
        <v>N/A</v>
      </c>
      <c r="P34" s="24" t="str">
        <f>Monitoring_new!P34</f>
        <v>___</v>
      </c>
      <c r="Q34" s="24" t="str">
        <f>Monitoring_new!Q34</f>
        <v>___</v>
      </c>
      <c r="R34" s="25">
        <f>Monitoring_new!R34</f>
        <v>1</v>
      </c>
      <c r="S34" s="24">
        <f>Monitoring_new!S34</f>
        <v>0</v>
      </c>
      <c r="T34" s="25">
        <f>Monitoring_new!T34</f>
        <v>0.5</v>
      </c>
      <c r="U34" s="24" t="str">
        <f>Monitoring_new!U34</f>
        <v>N/A</v>
      </c>
      <c r="V34" s="24" t="str">
        <f>Monitoring_new!V34</f>
        <v>___</v>
      </c>
      <c r="W34" s="70" t="str">
        <f>IF(Monitoring_new!W34="","",Monitoring_new!W34)</f>
        <v>nu</v>
      </c>
      <c r="X34" s="42" t="str">
        <f>IF(Monitoring_new!X34="","",Monitoring_new!X34)</f>
        <v>Pagina web nefuncțională ( 13 aprilie 2020)</v>
      </c>
      <c r="Y34" s="70" t="str">
        <f>IF(Monitoring_new!Y34="","",Monitoring_new!Y34)</f>
        <v>da</v>
      </c>
      <c r="Z34" s="59" t="str">
        <f>IF(Monitoring_new!Z34="","",Monitoring_new!Z34)</f>
        <v>http://www.franzeluta.info/despre-noi/cariera/</v>
      </c>
      <c r="AA34" s="70" t="str">
        <f>IF(Monitoring_new!AA34="","",Monitoring_new!AA34)</f>
        <v>nu</v>
      </c>
      <c r="AB34" s="67" t="str">
        <f>IF(Monitoring_new!AB34="","",Monitoring_new!AB34)</f>
        <v>https://www.termoelectrica.md/ro_RO/despre/cariere/</v>
      </c>
      <c r="AC34" s="70" t="str">
        <f>IF(Monitoring_new!AC34="","",Monitoring_new!AC34)</f>
        <v>da</v>
      </c>
      <c r="AD34" s="82" t="str">
        <f>IF(Monitoring_new!AD34="","",Monitoring_new!AD34)</f>
        <v>https://moldtelecom.md/ro/cariera</v>
      </c>
      <c r="AE34" s="70" t="str">
        <f>IF(Monitoring_new!AE34="","",Monitoring_new!AE34)</f>
        <v>nu</v>
      </c>
      <c r="AF34" s="87" t="str">
        <f>IF(Monitoring_new!AF34="","",Monitoring_new!AF34)</f>
        <v>Nu sînt informații pe web (ultima dată verificat la 13.04.2020)</v>
      </c>
      <c r="AG34" s="70" t="str">
        <f>IF(Monitoring_new!AG34="","",Monitoring_new!AG34)</f>
        <v>nu</v>
      </c>
      <c r="AH34" s="41" t="str">
        <f>IF(Monitoring_new!AH34="","",Monitoring_new!AH34)</f>
        <v>Nu sînt informații pe web (ultima dată verificat la 13.04.2020)</v>
      </c>
      <c r="AI34" s="70" t="str">
        <f>IF(Monitoring_new!AI34="","",Monitoring_new!AI34)</f>
        <v>nu</v>
      </c>
      <c r="AJ34" s="41" t="str">
        <f>IF(Monitoring_new!AJ34="","",Monitoring_new!AJ34)</f>
        <v>Nu sînt informații (ultima dată verificat la 13.04.2020)</v>
      </c>
      <c r="AK34" s="70" t="str">
        <f>IF(Monitoring_new!AK34="","",Monitoring_new!AK34)</f>
        <v>nu</v>
      </c>
      <c r="AL34" s="101" t="str">
        <f>IF(Monitoring_new!AL34="","",Monitoring_new!AL34)</f>
        <v>Nu sînt informații (ultima dată verificat la 13.04.2020)</v>
      </c>
      <c r="AM34" s="70" t="str">
        <f>IF(Monitoring_new!AM34="","",Monitoring_new!AM34)</f>
        <v>nu</v>
      </c>
      <c r="AN34" s="87" t="str">
        <f>IF(Monitoring_new!AN34="","",Monitoring_new!AN34)</f>
        <v>Nu sînt informații (ultima dată verificat la 13.04.2020)</v>
      </c>
      <c r="AO34" s="70" t="str">
        <f>IF(Monitoring_new!AO34="","",Monitoring_new!AO34)</f>
        <v>nu</v>
      </c>
      <c r="AP34" s="87" t="str">
        <f>IF(Monitoring_new!AP34="","",Monitoring_new!AP34)</f>
        <v>Nu sînt informații (ultima dată verificat la 13.04.2020)</v>
      </c>
      <c r="AQ34" s="70" t="str">
        <f>IF(Monitoring_new!AQ34="","",Monitoring_new!AQ34)</f>
        <v>da</v>
      </c>
      <c r="AR34" s="75" t="str">
        <f>IF(Monitoring_new!AR34="","",Monitoring_new!AR34)</f>
        <v>https://moldatsa.md/about/jobs</v>
      </c>
      <c r="AS34" s="70" t="str">
        <f>IF(Monitoring_new!AS34="","",Monitoring_new!AS34)</f>
        <v>nu</v>
      </c>
      <c r="AT34" s="75" t="str">
        <f>IF(Monitoring_new!AT34="","",Monitoring_new!AT34)</f>
        <v>Nu sînt informații (ultima dată verificat la 13.04.2020)</v>
      </c>
      <c r="AU34" s="70" t="str">
        <f>IF(Monitoring_new!AU34="","",Monitoring_new!AU34)</f>
        <v>nu</v>
      </c>
      <c r="AV34" s="87" t="str">
        <f>IF(Monitoring_new!AV34="","",Monitoring_new!AV34)</f>
        <v>Nu sînt informații (ultima dată verificat la 13.04.2020)</v>
      </c>
      <c r="AW34" s="70" t="str">
        <f>IF(Monitoring_new!AW34="","",Monitoring_new!AW34)</f>
        <v>nu</v>
      </c>
      <c r="AX34" s="97" t="str">
        <f>IF(Monitoring_new!AX34="","",Monitoring_new!AX34)</f>
        <v>Nu sînt informații (ultima dată verificat la 13.04.2020)</v>
      </c>
      <c r="AY34" s="70" t="str">
        <f>IF(Monitoring_new!AY34="","",Monitoring_new!AY34)</f>
        <v>nu</v>
      </c>
      <c r="AZ34" s="75" t="str">
        <f>IF(Monitoring_new!AZ34="","",Monitoring_new!AZ34)</f>
        <v>Nu sînt informații (ultima dată verificat la 13.04.2020)</v>
      </c>
      <c r="BA34" s="70" t="str">
        <f>IF(Monitoring_new!BA34="","",Monitoring_new!BA34)</f>
        <v>da</v>
      </c>
      <c r="BB34" s="75" t="str">
        <f>IF(Monitoring_new!BB34="","",Monitoring_new!BB34)</f>
        <v>http://www.serviciipaza.md/ro/content/functii-vacante</v>
      </c>
      <c r="BC34" s="70" t="str">
        <f>IF(Monitoring_new!BC34="","",Monitoring_new!BC34)</f>
        <v>nu</v>
      </c>
      <c r="BD34" s="87" t="str">
        <f>IF(Monitoring_new!BD34="","",Monitoring_new!BD34)</f>
        <v>Nu sînt informații (ultima dată verificat la 13.04.2020)</v>
      </c>
      <c r="BE34" s="70" t="str">
        <f>IF(Monitoring_new!BE34="","",Monitoring_new!BE34)</f>
        <v>nu</v>
      </c>
      <c r="BF34" s="87" t="str">
        <f>IF(Monitoring_new!BF34="","",Monitoring_new!BF34)</f>
        <v>Nu sînt informații (ultima dată verificat la 13.04.2020)</v>
      </c>
      <c r="BG34" s="70" t="str">
        <f>IF(Monitoring_new!BG34="","",Monitoring_new!BG34)</f>
        <v>nu</v>
      </c>
      <c r="BH34" s="75" t="str">
        <f>IF(Monitoring_new!BH34="","",Monitoring_new!BH34)</f>
        <v>Nu sînt informații (ultima dată verificat la 13.04.2020)</v>
      </c>
      <c r="BI34" s="70" t="str">
        <f>IF(Monitoring_new!BI34="","",Monitoring_new!BI34)</f>
        <v>nu</v>
      </c>
      <c r="BJ34" s="87" t="str">
        <f>IF(Monitoring_new!BJ34="","",Monitoring_new!BJ34)</f>
        <v>Nu sînt informații (ultima dată verificat la 13.04.2020)</v>
      </c>
      <c r="BK34" s="70" t="str">
        <f>IF(Monitoring_new!BK34="","",Monitoring_new!BK34)</f>
        <v>nu</v>
      </c>
      <c r="BL34" s="75" t="str">
        <f>IF(Monitoring_new!BL34="","",Monitoring_new!BL34)</f>
        <v>Nu sînt informații (ultima dată verificat la 13.04.2020)</v>
      </c>
      <c r="BM34" s="70" t="str">
        <f>IF(Monitoring_new!BM34="","",Monitoring_new!BM34)</f>
        <v>da</v>
      </c>
      <c r="BN34" s="87" t="str">
        <f>IF(Monitoring_new!BN34="","",Monitoring_new!BN34)</f>
        <v>http://posta.md/ro/content/locuri-vacante</v>
      </c>
      <c r="BO34" s="70" t="str">
        <f>IF(Monitoring_new!BO34="","",Monitoring_new!BO34)</f>
        <v>nu</v>
      </c>
      <c r="BP34" s="41" t="str">
        <f>IF(Monitoring_new!BP34="","",Monitoring_new!BP34)</f>
        <v>Nu sînt informații (ultima dată verificat la 13.04.2020)</v>
      </c>
      <c r="BQ34" s="70" t="str">
        <f>IF(Monitoring_new!BQ34="","",Monitoring_new!BQ34)</f>
        <v>n/a</v>
      </c>
      <c r="BR34" s="75" t="str">
        <f>IF(Monitoring_new!BR34="","",Monitoring_new!BR34)</f>
        <v>Conform răspunsului din chestionar</v>
      </c>
      <c r="BS34" s="70" t="str">
        <f>IF(Monitoring_new!BS34="","",Monitoring_new!BS34)</f>
        <v>nu</v>
      </c>
      <c r="BT34" s="41" t="str">
        <f>IF(Monitoring_new!BT34="","",Monitoring_new!BT34)</f>
        <v>Nu sînt informații (ultima dată verificat la 13.04.2020)</v>
      </c>
      <c r="BU34" s="70" t="str">
        <f>IF(Monitoring_new!BU34="","",Monitoring_new!BU34)</f>
        <v>da</v>
      </c>
      <c r="BV34" s="87" t="str">
        <f>IF(Monitoring_new!BV34="","",Monitoring_new!BV34)</f>
        <v>https://moldaeroservice.md/ro/vacancies/</v>
      </c>
      <c r="BW34" s="70" t="str">
        <f>IF(Monitoring_new!BW34="","",Monitoring_new!BW34)</f>
        <v>nu</v>
      </c>
      <c r="BX34" s="87" t="str">
        <f>IF(Monitoring_new!BX34="","",Monitoring_new!BX34)</f>
        <v>Nu sînt informații (ultima dată verificat la 13.04.2020)</v>
      </c>
      <c r="BY34" s="70" t="str">
        <f>IF(Monitoring_new!BY34="","",Monitoring_new!BY34)</f>
        <v>nu</v>
      </c>
      <c r="BZ34" s="97" t="str">
        <f>IF(Monitoring_new!BZ34="","",Monitoring_new!BZ34)</f>
        <v>Nu sînt informații (ultima dată verificat la 13.04.2020)</v>
      </c>
      <c r="CA34" s="70" t="str">
        <f>IF(Monitoring_new!CA34="","",Monitoring_new!CA34)</f>
        <v>nu</v>
      </c>
      <c r="CB34" s="75" t="str">
        <f>IF(Monitoring_new!CB34="","",Monitoring_new!CB34)</f>
        <v>Nu sînt informații (ultima dată verificat la 13.04.2020)</v>
      </c>
      <c r="CC34" s="70" t="str">
        <f>IF(Monitoring_new!CC34="","",Monitoring_new!CC34)</f>
        <v>nu</v>
      </c>
      <c r="CD34" s="43" t="str">
        <f>IF(Monitoring_new!CD34="","",Monitoring_new!CD34)</f>
        <v>Nu sînt informații (ultima dată verificat la 13.04.2020)</v>
      </c>
      <c r="CE34" s="70" t="str">
        <f>IF(Monitoring_new!CE34="","",Monitoring_new!CE34)</f>
        <v>da</v>
      </c>
      <c r="CF34" s="121" t="str">
        <f>IF(Monitoring_new!CF34="","",Monitoring_new!CF34)</f>
        <v>http://manej.md/index.php?pag=news&amp;id=1223&amp;l=ro</v>
      </c>
      <c r="CG34" s="70" t="str">
        <f>IF(Monitoring_new!CG34="","",Monitoring_new!CG34)</f>
        <v>nu</v>
      </c>
      <c r="CH34" s="75" t="str">
        <f>IF(Monitoring_new!CH34="","",Monitoring_new!CH34)</f>
        <v>Nu sînt informații (ultima dată verificat la 13.04.2020)</v>
      </c>
      <c r="CI34" s="70" t="str">
        <f>IF(Monitoring_new!CI34="","",Monitoring_new!CI34)</f>
        <v>da</v>
      </c>
      <c r="CJ34" s="75" t="str">
        <f>IF(Monitoring_new!CJ34="","",Monitoring_new!CJ34)</f>
        <v>http://www.dpp.md/ro/functii-vacante.html</v>
      </c>
      <c r="CK34" s="70" t="str">
        <f>IF(Monitoring_new!CK34="","",Monitoring_new!CK34)</f>
        <v>nu</v>
      </c>
      <c r="CL34" s="75" t="str">
        <f>IF(Monitoring_new!CL34="","",Monitoring_new!CL34)</f>
        <v>Nu sînt informații (ultima dată verificat la 13.04.2020)</v>
      </c>
      <c r="CM34" s="70" t="str">
        <f>IF(Monitoring_new!CM34="","",Monitoring_new!CM34)</f>
        <v>nu</v>
      </c>
      <c r="CN34" s="75" t="str">
        <f>IF(Monitoring_new!CN34="","",Monitoring_new!CN34)</f>
        <v>Nu sînt informații (ultima dată verificat la 13.04.2020)</v>
      </c>
      <c r="CO34" s="70" t="str">
        <f>IF(Monitoring_new!CO34="","",Monitoring_new!CO34)</f>
        <v>da</v>
      </c>
      <c r="CP34" s="75" t="str">
        <f>IF(Monitoring_new!CP34="","",Monitoring_new!CP34)</f>
        <v>https://e-cmac.md/category/posturi-vacante/</v>
      </c>
      <c r="CQ34" s="70" t="str">
        <f>IF(Monitoring_new!CQ34="","",Monitoring_new!CQ34)</f>
        <v>da</v>
      </c>
      <c r="CR34" s="75" t="str">
        <f>IF(Monitoring_new!CR34="","",Monitoring_new!CR34)</f>
        <v>http://www.sanfarmprim.md/index.php?pag=page&amp;id=209&amp;l=ro</v>
      </c>
      <c r="CS34" s="70" t="str">
        <f>IF(Monitoring_new!CS34="","",Monitoring_new!CS34)</f>
        <v>da</v>
      </c>
      <c r="CT34" s="75" t="str">
        <f>IF(Monitoring_new!CT34="","",Monitoring_new!CT34)</f>
        <v>http://editurastiinta.md/anunturi-2</v>
      </c>
      <c r="CU34" s="70" t="str">
        <f>IF(Monitoring_new!CU34="","",Monitoring_new!CU34)</f>
        <v>da</v>
      </c>
      <c r="CV34" s="75" t="str">
        <f>IF(Monitoring_new!CV34="","",Monitoring_new!CV34)</f>
        <v>http://moldexpo.md/despre-companie/new/</v>
      </c>
      <c r="CW34" s="70" t="str">
        <f>IF(Monitoring_new!CW34="","",Monitoring_new!CW34)</f>
        <v>nu</v>
      </c>
      <c r="CX34" s="75" t="str">
        <f>IF(Monitoring_new!CX34="","",Monitoring_new!CX34)</f>
        <v>Nu sînt informații (ultima dată verificat la 13.04.2020)</v>
      </c>
      <c r="CY34" s="70" t="str">
        <f>IF(Monitoring_new!CY34="","",Monitoring_new!CY34)</f>
        <v>nu</v>
      </c>
      <c r="CZ34" s="75" t="str">
        <f>IF(Monitoring_new!CZ34="","",Monitoring_new!CZ34)</f>
        <v>Nu sînt informații (ultima dată verificat la 13.04.2020)</v>
      </c>
      <c r="DA34" s="70" t="str">
        <f>IF(Monitoring_new!DA34="","",Monitoring_new!DA34)</f>
        <v>nu</v>
      </c>
      <c r="DB34" s="75" t="str">
        <f>IF(Monitoring_new!DB34="","",Monitoring_new!DB34)</f>
        <v>Nu sînt informații (ultima dată verificat la 13.04.2020)</v>
      </c>
      <c r="DC34" s="70" t="str">
        <f>IF(Monitoring_new!DC34="","",Monitoring_new!DC34)</f>
        <v>nu</v>
      </c>
      <c r="DD34" s="75" t="str">
        <f>IF(Monitoring_new!DD34="","",Monitoring_new!DD34)</f>
        <v>Nu sînt informații (ultima dată verificat la 13.04.2020)</v>
      </c>
      <c r="DE34" s="70" t="str">
        <f>IF(Monitoring_new!DE34="","",Monitoring_new!DE34)</f>
        <v>da</v>
      </c>
      <c r="DF34" s="75" t="str">
        <f>IF(Monitoring_new!DF34="","",Monitoring_new!DF34)</f>
        <v>https://www.ingeocad.md/ro/home/locuri-vacante</v>
      </c>
      <c r="DG34" s="70" t="str">
        <f>IF(Monitoring_new!DG34="","",Monitoring_new!DG34)</f>
        <v>nu</v>
      </c>
      <c r="DH34" s="87" t="str">
        <f>IF(Monitoring_new!DH34="","",Monitoring_new!DH34)</f>
        <v>Nu sînt informații (ultima dată verificat la 13.04.2020)</v>
      </c>
      <c r="DI34" s="70" t="str">
        <f>IF(Monitoring_new!DI34="","",Monitoring_new!DI34)</f>
        <v>nu</v>
      </c>
      <c r="DJ34" s="75" t="str">
        <f>IF(Monitoring_new!DJ34="","",Monitoring_new!DJ34)</f>
        <v>Nu sînt informații (ultima dată verificat la 13.04.2020)</v>
      </c>
      <c r="DK34" s="70" t="str">
        <f>IF(Monitoring_new!DK34="","",Monitoring_new!DK34)</f>
        <v>nu</v>
      </c>
      <c r="DL34" s="75" t="str">
        <f>IF(Monitoring_new!DL34="","",Monitoring_new!DL34)</f>
        <v>Nu sînt informații (ultima dată verificat la 13.04.2020)</v>
      </c>
      <c r="DM34" s="70" t="str">
        <f>IF(Monitoring_new!DM34="","",Monitoring_new!DM34)</f>
        <v>nu</v>
      </c>
      <c r="DN34" s="75" t="str">
        <f>IF(Monitoring_new!DN34="","",Monitoring_new!DN34)</f>
        <v>Nu sînt informații (ultima dată verificat la 13.04.2020)</v>
      </c>
      <c r="DO34" s="70" t="str">
        <f>IF(Monitoring_new!DO34="","",Monitoring_new!DO34)</f>
        <v>nu</v>
      </c>
      <c r="DP34" s="75" t="str">
        <f>IF(Monitoring_new!DP34="","",Monitoring_new!DP34)</f>
        <v>Nu sînt informații (ultima dată verificat la 13.04.2020)</v>
      </c>
      <c r="DQ34" s="70" t="str">
        <f>IF(Monitoring_new!DQ34="","",Monitoring_new!DQ34)</f>
        <v>nu</v>
      </c>
      <c r="DR34" s="75" t="str">
        <f>IF(Monitoring_new!DR34="","",Monitoring_new!DR34)</f>
        <v>Nu sînt informații (ultima dată verificat la 13.04.2020)</v>
      </c>
      <c r="DS34" s="70" t="str">
        <f>IF(Monitoring_new!DS34="","",Monitoring_new!DS34)</f>
        <v>nu</v>
      </c>
      <c r="DT34" s="75" t="str">
        <f>IF(Monitoring_new!DT34="","",Monitoring_new!DT34)</f>
        <v>Nu sînt informații (ultima dată verificat la 13.04.2020)</v>
      </c>
      <c r="DU34" s="70" t="str">
        <f>IF(Monitoring_new!DU34="","",Monitoring_new!DU34)</f>
        <v>nu</v>
      </c>
      <c r="DV34" s="75" t="str">
        <f>IF(Monitoring_new!DV34="","",Monitoring_new!DV34)</f>
        <v>Nu sînt informații (ultima dată verificat la 13.04.2020)</v>
      </c>
      <c r="DW34" s="70" t="str">
        <f>IF(Monitoring_new!DW34="","",Monitoring_new!DW34)</f>
        <v>nu</v>
      </c>
      <c r="DX34" s="75" t="str">
        <f>IF(Monitoring_new!DX34="","",Monitoring_new!DX34)</f>
        <v>Nu sînt informații (ultima dată verificat la 13.04.2020)</v>
      </c>
      <c r="DY34" s="70" t="str">
        <f>IF(Monitoring_new!DY34="","",Monitoring_new!DY34)</f>
        <v>da</v>
      </c>
      <c r="DZ34" s="75" t="str">
        <f>IF(Monitoring_new!DZ34="","",Monitoring_new!DZ34)</f>
        <v>http://balti.md/servicii-publice/intreprinderi-municipale/locuri-vacante/</v>
      </c>
      <c r="EA34" s="70" t="str">
        <f>IF(Monitoring_new!EA34="","",Monitoring_new!EA34)</f>
        <v>nu</v>
      </c>
      <c r="EB34" s="75" t="str">
        <f>IF(Monitoring_new!EB34="","",Monitoring_new!EB34)</f>
        <v>Nu sînt informații (ultima dată verificat la 13.04.2020)</v>
      </c>
      <c r="EC34" s="70" t="str">
        <f>IF(Monitoring_new!EC34="","",Monitoring_new!EC34)</f>
        <v>nu</v>
      </c>
      <c r="ED34" s="75" t="str">
        <f>IF(Monitoring_new!ED34="","",Monitoring_new!ED34)</f>
        <v>Nu sînt informații (ultima dată verificat la 13.04.2020)</v>
      </c>
      <c r="EE34" s="70" t="str">
        <f>IF(Monitoring_new!EE34="","",Monitoring_new!EE34)</f>
        <v>da</v>
      </c>
      <c r="EF34" s="75" t="str">
        <f>IF(Monitoring_new!EF34="","",Monitoring_new!EF34)</f>
        <v>http://www.apacanalcahul.md/ro/Anonces/</v>
      </c>
      <c r="EG34" s="70" t="str">
        <f>IF(Monitoring_new!EG34="","",Monitoring_new!EG34)</f>
        <v>da</v>
      </c>
      <c r="EH34" s="75" t="str">
        <f>IF(Monitoring_new!EH34="","",Monitoring_new!EH34)</f>
        <v>https://acc.md/category/functii-vacante/</v>
      </c>
      <c r="EI34" s="70" t="str">
        <f>IF(Monitoring_new!EI34="","",Monitoring_new!EI34)</f>
        <v>da</v>
      </c>
      <c r="EJ34" s="75" t="str">
        <f>IF(Monitoring_new!EJ34="","",Monitoring_new!EJ34)</f>
        <v>http://exdrupo.md/locuri-vacante/</v>
      </c>
      <c r="EK34" s="70" t="str">
        <f>IF(Monitoring_new!EK34="","",Monitoring_new!EK34)</f>
        <v>nu</v>
      </c>
      <c r="EL34" s="75" t="str">
        <f>IF(Monitoring_new!EL34="","",Monitoring_new!EL34)</f>
        <v>Nu sînt informații (ultima dată verificat la 13.04.2020)</v>
      </c>
      <c r="EM34" s="70" t="str">
        <f>IF(Monitoring_new!EM34="","",Monitoring_new!EM34)</f>
        <v>nu</v>
      </c>
      <c r="EN34" s="75" t="str">
        <f>IF(Monitoring_new!EN34="","",Monitoring_new!EN34)</f>
        <v>Nu sînt informații (ultima dată verificat la 13.04.2020)</v>
      </c>
      <c r="EO34" s="70" t="str">
        <f>IF(Monitoring_new!EO34="","",Monitoring_new!EO34)</f>
        <v>nu</v>
      </c>
      <c r="EP34" s="75" t="str">
        <f>IF(Monitoring_new!EP34="","",Monitoring_new!EP34)</f>
        <v>Nu sînt informații (ultima dată verificat la 13.04.2020)</v>
      </c>
      <c r="EQ34" s="70" t="str">
        <f>IF(Monitoring_new!EQ34="","",Monitoring_new!EQ34)</f>
        <v>da</v>
      </c>
      <c r="ER34" s="75" t="str">
        <f>IF(Monitoring_new!ER34="","",Monitoring_new!ER34)</f>
        <v>http://autosalubritate.md/locuri-vacante/</v>
      </c>
      <c r="ES34" s="70" t="str">
        <f>IF(Monitoring_new!ES34="","",Monitoring_new!ES34)</f>
        <v>nu</v>
      </c>
      <c r="ET34" s="75" t="str">
        <f>IF(Monitoring_new!ET34="","",Monitoring_new!ET34)</f>
        <v>Nu sînt informații (ultima dată verificat la 13.04.2020)</v>
      </c>
      <c r="EU34" s="70" t="str">
        <f>IF(Monitoring_new!EU34="","",Monitoring_new!EU34)</f>
        <v>da</v>
      </c>
      <c r="EV34" s="75" t="str">
        <f>IF(Monitoring_new!EV34="","",Monitoring_new!EV34)</f>
        <v>http://www.liftservice.md/jobsMD.html</v>
      </c>
      <c r="EW34" s="70" t="str">
        <f>IF(Monitoring_new!EW34="","",Monitoring_new!EW34)</f>
        <v>da</v>
      </c>
      <c r="EX34" s="75" t="str">
        <f>IF(Monitoring_new!EX34="","",Monitoring_new!EX34)</f>
        <v>https://www.autourban.md/index.php?page=personal&amp;tip=vacant</v>
      </c>
      <c r="EY34" s="70" t="str">
        <f>IF(Monitoring_new!EY34="","",Monitoring_new!EY34)</f>
        <v>da</v>
      </c>
      <c r="EZ34" s="75" t="str">
        <f>IF(Monitoring_new!EZ34="","",Monitoring_new!EZ34)</f>
        <v>https://www.rtec.md/angajare.html</v>
      </c>
      <c r="FA34" s="173" t="str">
        <f t="shared" si="0"/>
        <v>da</v>
      </c>
      <c r="FB34" s="173">
        <f t="shared" si="1"/>
        <v>21</v>
      </c>
      <c r="FC34" s="173" t="str">
        <f t="shared" si="2"/>
        <v>nu</v>
      </c>
      <c r="FD34" s="173">
        <f t="shared" si="3"/>
        <v>45</v>
      </c>
      <c r="FE34" s="173" t="str">
        <f t="shared" si="4"/>
        <v>partial</v>
      </c>
      <c r="FF34" s="173">
        <f t="shared" si="5"/>
        <v>0</v>
      </c>
      <c r="FG34" s="173" t="str">
        <f t="shared" si="6"/>
        <v>N/A</v>
      </c>
      <c r="FH34" s="173">
        <f t="shared" si="7"/>
        <v>1</v>
      </c>
      <c r="FI34" s="173" t="str">
        <f t="shared" si="10"/>
        <v>___</v>
      </c>
      <c r="FJ34" s="173">
        <f t="shared" si="11"/>
        <v>0</v>
      </c>
      <c r="FK34" s="173">
        <f t="shared" si="12"/>
        <v>67</v>
      </c>
      <c r="FL34" s="173" t="str">
        <f t="shared" si="8"/>
        <v>da</v>
      </c>
      <c r="FM34" s="173" t="str">
        <f t="shared" si="9"/>
        <v>nu</v>
      </c>
      <c r="FN34" s="173">
        <f t="shared" si="13"/>
        <v>21</v>
      </c>
      <c r="FO34" s="173">
        <f t="shared" si="14"/>
        <v>45</v>
      </c>
      <c r="FP34" s="173">
        <f t="shared" si="15"/>
        <v>66</v>
      </c>
      <c r="FQ34" s="177">
        <f t="shared" si="16"/>
        <v>0.31818181818181818</v>
      </c>
      <c r="FR34" s="177">
        <f t="shared" si="17"/>
        <v>0.68181818181818177</v>
      </c>
      <c r="FS34" s="177">
        <f>COUNTIFS($W34:$EY34,$FL34,Points_new!$W$52:$EY$52,FS$1)/((COUNTIF(Points_new!$W$52:$EY$52,FS$1)-COUNTIFS($W34:$EY34,$FG34,Points_new!$W$52:$EY$52,FS$1)))</f>
        <v>0.31818181818181818</v>
      </c>
      <c r="FT34" s="177">
        <f>COUNTIFS($W34:$EY34,$FL34,Points_new!$W$51:$EY$51,FT$1)/((COUNTIF(Points_new!$W$51:$EY$51,FT$1)-COUNTIFS($W34:$EY34,$FG34,Points_new!$W$51:$EY$51,FT$1)))</f>
        <v>0.28813559322033899</v>
      </c>
      <c r="FU34" s="177">
        <f>COUNTIFS($W34:$EY34,$FL34,Points_new!$W$51:$EY$51,FU$1)/((COUNTIF(Points_new!$W$51:$EY$51,FU$1)-COUNTIFS($W34:$EY34,$FG34,Points_new!$W$51:$EY$51,FU$1)))</f>
        <v>0.5714285714285714</v>
      </c>
      <c r="FV34" s="177" t="e">
        <f>COUNTIFS($W34:$EY34,$FL34,Points_new!$W$51:$EY$51,FV$1)/((COUNTIF(Points_new!$W$51:$EY$51,FV$1)-COUNTIFS($W34:$EY34,$FG34,Points_new!$W$51:$EY$51,FV$1)))</f>
        <v>#DIV/0!</v>
      </c>
      <c r="FW34" s="177" t="e">
        <f>COUNTIFS($W34:$EY34,$FL34,Points_new!$W$51:$EY$51,FW$1)/((COUNTIF(Points_new!$W$51:$EY$51,FW$1)-COUNTIFS($W34:$EY34,$FG34,Points_new!$W$51:$EY$51,FW$1)))</f>
        <v>#DIV/0!</v>
      </c>
      <c r="FX34" s="177">
        <f>COUNTIFS($W34:$EY34,$FL34,Points_new!$W$57:$EY$57,FX$1)/((COUNTIF(Points_new!$W$57:$EY$57,FX$1)-COUNTIFS($W34:$EY34,$FG34,Points_new!$W$57:$EY$57,FX$1)))</f>
        <v>0</v>
      </c>
      <c r="FY34" s="177">
        <f>COUNTIFS($W34:$EY34,$FL34,Points_new!$W$57:$EY$57,FY$1)/((COUNTIF(Points_new!$W$57:$EY$57,FY$1)-COUNTIFS($W34:$EY34,$FG34,Points_new!$W$57:$EY$57,FY$1)))</f>
        <v>1</v>
      </c>
      <c r="FZ34" s="177">
        <f>COUNTIFS($W34:$EY34,$FL34,Points_new!$W$57:$EY$57,FZ$1)/((COUNTIF(Points_new!$W$57:$EY$57,FZ$1)-COUNTIFS($W34:$EY34,$FG34,Points_new!$W$57:$EY$57,FZ$1)))</f>
        <v>0.33333333333333331</v>
      </c>
      <c r="GA34" s="177">
        <f>COUNTIFS($W34:$EY34,$FL34,Points_new!$W$57:$EY$57,GA$1)/((COUNTIF(Points_new!$W$57:$EY$57,GA$1)-COUNTIFS($W34:$EY34,$FG34,Points_new!$W$57:$EY$57,GA$1)))</f>
        <v>0.75</v>
      </c>
      <c r="GB34" s="177" t="e">
        <f>COUNTIFS($W34:$EY34,$FL34,Points_new!$W$57:$EY$57,GB$1)/((COUNTIF(Points_new!$W$57:$EY$57,GB$1)-COUNTIFS($W34:$EY34,$FG34,Points_new!$W$57:$EY$57,GB$1)))</f>
        <v>#DIV/0!</v>
      </c>
      <c r="GC34" s="177" t="e">
        <f>COUNTIFS($W34:$EY34,$FL34,Points_new!$W$57:$EY$57,GC$1)/((COUNTIF(Points_new!$W$57:$EY$57,GC$1)-COUNTIFS($W34:$EY34,$FG34,Points_new!$W$57:$EY$57,GC$1)))</f>
        <v>#DIV/0!</v>
      </c>
      <c r="GD34" s="177">
        <f>COUNTIFS($W34:$EY34,$FL34,Points_new!$W$55:$EY$55,GD$1)/((COUNTIF(Points_new!$W$55:$EY$55,GD$1)-COUNTIFS($W34:$EY34,$FG34,Points_new!$W$55:$EY$55,GD$1)))</f>
        <v>0.31818181818181818</v>
      </c>
      <c r="GE34" s="177" t="e">
        <f>COUNTIFS($W34:$EY34,$FL34,Points_new!$W$55:$EY$55,GE$1)/((COUNTIF(Points_new!$W$55:$EY$55,GE$1)-COUNTIFS($W34:$EY34,$FG34,Points_new!$W$55:$EY$55,GE$1)))</f>
        <v>#DIV/0!</v>
      </c>
      <c r="GF34" s="177" t="e">
        <f>COUNTIFS($W34:$EY34,$FL34,Points_new!$W$55:$EY$55,GF$1)/((COUNTIF(Points_new!$W$55:$EY$55,GF$1)-COUNTIFS($W34:$EY34,$FG34,Points_new!$W$55:$EY$55,GF$1)))</f>
        <v>#DIV/0!</v>
      </c>
    </row>
    <row r="35" spans="1:188" ht="15" customHeight="1" x14ac:dyDescent="0.3">
      <c r="A35" s="23" t="str">
        <f>Monitoring_new!A35</f>
        <v>Q34</v>
      </c>
      <c r="B35" s="157" t="str">
        <f>Monitoring_new!B35</f>
        <v>Întreprinderea publică rezultatele procedurilor de selecție ?</v>
      </c>
      <c r="C35" s="157" t="str">
        <f>Monitoring_new!C35</f>
        <v>Does the enterprise publish the selection procedure outcomes?</v>
      </c>
      <c r="D35" s="26" t="str">
        <f>Monitoring_new!D35</f>
        <v>Human Resources</v>
      </c>
      <c r="E35" s="24" t="str">
        <f>Monitoring_new!E35</f>
        <v>rum10</v>
      </c>
      <c r="F35" s="24" t="str">
        <f>Monitoring_new!F35</f>
        <v>rum10k</v>
      </c>
      <c r="G35" s="25">
        <f>Monitoring_new!G35</f>
        <v>2</v>
      </c>
      <c r="H35" s="24" t="str">
        <f>Monitoring_new!H35</f>
        <v>da</v>
      </c>
      <c r="I35" s="24" t="str">
        <f>Monitoring_new!I35</f>
        <v>yes</v>
      </c>
      <c r="J35" s="24" t="str">
        <f>Monitoring_new!J35</f>
        <v>nu</v>
      </c>
      <c r="K35" s="24" t="str">
        <f>Monitoring_new!K35</f>
        <v>no</v>
      </c>
      <c r="L35" s="24" t="str">
        <f>Monitoring_new!L35</f>
        <v>partial</v>
      </c>
      <c r="M35" s="24" t="str">
        <f>Monitoring_new!M35</f>
        <v>partially</v>
      </c>
      <c r="N35" s="24" t="str">
        <f>Monitoring_new!N35</f>
        <v>N/A</v>
      </c>
      <c r="O35" s="24" t="str">
        <f>Monitoring_new!O35</f>
        <v>N/A</v>
      </c>
      <c r="P35" s="24" t="str">
        <f>Monitoring_new!P35</f>
        <v>___</v>
      </c>
      <c r="Q35" s="24" t="str">
        <f>Monitoring_new!Q35</f>
        <v>___</v>
      </c>
      <c r="R35" s="25">
        <f>Monitoring_new!R35</f>
        <v>2</v>
      </c>
      <c r="S35" s="24">
        <f>Monitoring_new!S35</f>
        <v>0</v>
      </c>
      <c r="T35" s="25">
        <f>Monitoring_new!T35</f>
        <v>1</v>
      </c>
      <c r="U35" s="24" t="str">
        <f>Monitoring_new!U35</f>
        <v>N/A</v>
      </c>
      <c r="V35" s="24" t="str">
        <f>Monitoring_new!V35</f>
        <v>___</v>
      </c>
      <c r="W35" s="70" t="str">
        <f>IF(Monitoring_new!W35="","",Monitoring_new!W35)</f>
        <v>nu</v>
      </c>
      <c r="X35" s="42" t="str">
        <f>IF(Monitoring_new!X35="","",Monitoring_new!X35)</f>
        <v>Pagina web nefuncțională ( 13 aprilie 2020)</v>
      </c>
      <c r="Y35" s="70" t="str">
        <f>IF(Monitoring_new!Y35="","",Monitoring_new!Y35)</f>
        <v>nu</v>
      </c>
      <c r="Z35" s="59" t="str">
        <f>IF(Monitoring_new!Z35="","",Monitoring_new!Z35)</f>
        <v>Nu sînt informații pe web (ultima dată verificat la 13.04.2020)</v>
      </c>
      <c r="AA35" s="70" t="str">
        <f>IF(Monitoring_new!AA35="","",Monitoring_new!AA35)</f>
        <v>nu</v>
      </c>
      <c r="AB35" s="67" t="str">
        <f>IF(Monitoring_new!AB35="","",Monitoring_new!AB35)</f>
        <v>Nu sînt informații pe web (ultima dată verificat la 13.04.2020)</v>
      </c>
      <c r="AC35" s="70" t="str">
        <f>IF(Monitoring_new!AC35="","",Monitoring_new!AC35)</f>
        <v>nu</v>
      </c>
      <c r="AD35" s="75" t="str">
        <f>IF(Monitoring_new!AD35="","",Monitoring_new!AD35)</f>
        <v>Nu sînt informații pe web (ultima dată verificat la 13.04.2020)</v>
      </c>
      <c r="AE35" s="70" t="str">
        <f>IF(Monitoring_new!AE35="","",Monitoring_new!AE35)</f>
        <v>nu</v>
      </c>
      <c r="AF35" s="87" t="str">
        <f>IF(Monitoring_new!AF35="","",Monitoring_new!AF35)</f>
        <v>Nu sînt informații pe web (ultima dată verificat la 13.04.2020)</v>
      </c>
      <c r="AG35" s="70" t="str">
        <f>IF(Monitoring_new!AG35="","",Monitoring_new!AG35)</f>
        <v>nu</v>
      </c>
      <c r="AH35" s="41" t="str">
        <f>IF(Monitoring_new!AH35="","",Monitoring_new!AH35)</f>
        <v>Nu sînt informații pe web (ultima dată verificat la 13.04.2020)</v>
      </c>
      <c r="AI35" s="70" t="str">
        <f>IF(Monitoring_new!AI35="","",Monitoring_new!AI35)</f>
        <v>nu</v>
      </c>
      <c r="AJ35" s="41" t="str">
        <f>IF(Monitoring_new!AJ35="","",Monitoring_new!AJ35)</f>
        <v>Nu sînt informații (ultima dată verificat la 13.04.2020)</v>
      </c>
      <c r="AK35" s="70" t="str">
        <f>IF(Monitoring_new!AK35="","",Monitoring_new!AK35)</f>
        <v>nu</v>
      </c>
      <c r="AL35" s="97" t="str">
        <f>IF(Monitoring_new!AL35="","",Monitoring_new!AL35)</f>
        <v>Nu sînt informații (ultima dată verificat la 13.04.2020)</v>
      </c>
      <c r="AM35" s="70" t="str">
        <f>IF(Monitoring_new!AM35="","",Monitoring_new!AM35)</f>
        <v>nu</v>
      </c>
      <c r="AN35" s="87" t="str">
        <f>IF(Monitoring_new!AN35="","",Monitoring_new!AN35)</f>
        <v>Nu sînt informații (ultima dată verificat la 13.04.2020)</v>
      </c>
      <c r="AO35" s="70" t="str">
        <f>IF(Monitoring_new!AO35="","",Monitoring_new!AO35)</f>
        <v>nu</v>
      </c>
      <c r="AP35" s="82" t="str">
        <f>IF(Monitoring_new!AP35="","",Monitoring_new!AP35)</f>
        <v>Nu sînt informații (ultima dată verificat la 13.04.2020)</v>
      </c>
      <c r="AQ35" s="70" t="str">
        <f>IF(Monitoring_new!AQ35="","",Monitoring_new!AQ35)</f>
        <v>nu</v>
      </c>
      <c r="AR35" s="41" t="str">
        <f>IF(Monitoring_new!AR35="","",Monitoring_new!AR35)</f>
        <v>Nu sînt informații (ultima dată verificat la 13.04.2020)</v>
      </c>
      <c r="AS35" s="70" t="str">
        <f>IF(Monitoring_new!AS35="","",Monitoring_new!AS35)</f>
        <v>nu</v>
      </c>
      <c r="AT35" s="75" t="str">
        <f>IF(Monitoring_new!AT35="","",Monitoring_new!AT35)</f>
        <v>Nu sînt informații (ultima dată verificat la 13.04.2020)</v>
      </c>
      <c r="AU35" s="70" t="str">
        <f>IF(Monitoring_new!AU35="","",Monitoring_new!AU35)</f>
        <v>nu</v>
      </c>
      <c r="AV35" s="87" t="str">
        <f>IF(Monitoring_new!AV35="","",Monitoring_new!AV35)</f>
        <v>Nu sînt informații (ultima dată verificat la 13.04.2020)</v>
      </c>
      <c r="AW35" s="70" t="str">
        <f>IF(Monitoring_new!AW35="","",Monitoring_new!AW35)</f>
        <v>nu</v>
      </c>
      <c r="AX35" s="97" t="str">
        <f>IF(Monitoring_new!AX35="","",Monitoring_new!AX35)</f>
        <v>Nu sînt informații (ultima dată verificat la 13.04.2020)</v>
      </c>
      <c r="AY35" s="70" t="str">
        <f>IF(Monitoring_new!AY35="","",Monitoring_new!AY35)</f>
        <v>nu</v>
      </c>
      <c r="AZ35" s="75" t="str">
        <f>IF(Monitoring_new!AZ35="","",Monitoring_new!AZ35)</f>
        <v>Nu sînt informații (ultima dată verificat la 13.04.2020)</v>
      </c>
      <c r="BA35" s="70" t="str">
        <f>IF(Monitoring_new!BA35="","",Monitoring_new!BA35)</f>
        <v>nu</v>
      </c>
      <c r="BB35" s="75" t="str">
        <f>IF(Monitoring_new!BB35="","",Monitoring_new!BB35)</f>
        <v>Nu sînt informații (ultima dată verificat la 13.04.2020)</v>
      </c>
      <c r="BC35" s="70" t="str">
        <f>IF(Monitoring_new!BC35="","",Monitoring_new!BC35)</f>
        <v>nu</v>
      </c>
      <c r="BD35" s="75" t="str">
        <f>IF(Monitoring_new!BD35="","",Monitoring_new!BD35)</f>
        <v>Nu sînt informații (ultima dată verificat la 13.04.2020)</v>
      </c>
      <c r="BE35" s="70" t="str">
        <f>IF(Monitoring_new!BE35="","",Monitoring_new!BE35)</f>
        <v>nu</v>
      </c>
      <c r="BF35" s="75" t="str">
        <f>IF(Monitoring_new!BF35="","",Monitoring_new!BF35)</f>
        <v>Nu sînt informații (ultima dată verificat la 13.04.2020)</v>
      </c>
      <c r="BG35" s="70" t="str">
        <f>IF(Monitoring_new!BG35="","",Monitoring_new!BG35)</f>
        <v>nu</v>
      </c>
      <c r="BH35" s="75" t="str">
        <f>IF(Monitoring_new!BH35="","",Monitoring_new!BH35)</f>
        <v>Nu sînt informații (ultima dată verificat la 13.04.2020)</v>
      </c>
      <c r="BI35" s="70" t="str">
        <f>IF(Monitoring_new!BI35="","",Monitoring_new!BI35)</f>
        <v>nu</v>
      </c>
      <c r="BJ35" s="75" t="str">
        <f>IF(Monitoring_new!BJ35="","",Monitoring_new!BJ35)</f>
        <v>Nu sînt informații (ultima dată verificat la 13.04.2020)</v>
      </c>
      <c r="BK35" s="70" t="str">
        <f>IF(Monitoring_new!BK35="","",Monitoring_new!BK35)</f>
        <v>nu</v>
      </c>
      <c r="BL35" s="75" t="str">
        <f>IF(Monitoring_new!BL35="","",Monitoring_new!BL35)</f>
        <v>Nu sînt informații (ultima dată verificat la 13.04.2020)</v>
      </c>
      <c r="BM35" s="70" t="str">
        <f>IF(Monitoring_new!BM35="","",Monitoring_new!BM35)</f>
        <v>nu</v>
      </c>
      <c r="BN35" s="75" t="str">
        <f>IF(Monitoring_new!BN35="","",Monitoring_new!BN35)</f>
        <v>Nu sînt informații (ultima dată verificat la 13.04.2020)</v>
      </c>
      <c r="BO35" s="70" t="str">
        <f>IF(Monitoring_new!BO35="","",Monitoring_new!BO35)</f>
        <v>nu</v>
      </c>
      <c r="BP35" s="75" t="str">
        <f>IF(Monitoring_new!BP35="","",Monitoring_new!BP35)</f>
        <v>Nu sînt informații (ultima dată verificat la 13.04.2020)</v>
      </c>
      <c r="BQ35" s="70" t="str">
        <f>IF(Monitoring_new!BQ35="","",Monitoring_new!BQ35)</f>
        <v>n/a</v>
      </c>
      <c r="BR35" s="75" t="str">
        <f>IF(Monitoring_new!BR35="","",Monitoring_new!BR35)</f>
        <v>Conform răspunsului din chestionar</v>
      </c>
      <c r="BS35" s="70" t="str">
        <f>IF(Monitoring_new!BS35="","",Monitoring_new!BS35)</f>
        <v>nu</v>
      </c>
      <c r="BT35" s="75" t="str">
        <f>IF(Monitoring_new!BT35="","",Monitoring_new!BT35)</f>
        <v>Nu sînt informații (ultima dată verificat la 13.04.2020)</v>
      </c>
      <c r="BU35" s="70" t="str">
        <f>IF(Monitoring_new!BU35="","",Monitoring_new!BU35)</f>
        <v>nu</v>
      </c>
      <c r="BV35" s="87" t="str">
        <f>IF(Monitoring_new!BV35="","",Monitoring_new!BV35)</f>
        <v>Nu sînt informații (ultima dată verificat la 13.04.2020)</v>
      </c>
      <c r="BW35" s="70" t="str">
        <f>IF(Monitoring_new!BW35="","",Monitoring_new!BW35)</f>
        <v>nu</v>
      </c>
      <c r="BX35" s="87" t="str">
        <f>IF(Monitoring_new!BX35="","",Monitoring_new!BX35)</f>
        <v>Nu sînt informații (ultima dată verificat la 13.04.2020)</v>
      </c>
      <c r="BY35" s="70" t="str">
        <f>IF(Monitoring_new!BY35="","",Monitoring_new!BY35)</f>
        <v>nu</v>
      </c>
      <c r="BZ35" s="97" t="str">
        <f>IF(Monitoring_new!BZ35="","",Monitoring_new!BZ35)</f>
        <v>Nu sînt informații (ultima dată verificat la 13.04.2020)</v>
      </c>
      <c r="CA35" s="70" t="str">
        <f>IF(Monitoring_new!CA35="","",Monitoring_new!CA35)</f>
        <v>nu</v>
      </c>
      <c r="CB35" s="75" t="str">
        <f>IF(Monitoring_new!CB35="","",Monitoring_new!CB35)</f>
        <v>Nu sînt informații (ultima dată verificat la 13.04.2020)</v>
      </c>
      <c r="CC35" s="70" t="str">
        <f>IF(Monitoring_new!CC35="","",Monitoring_new!CC35)</f>
        <v>nu</v>
      </c>
      <c r="CD35" s="43" t="str">
        <f>IF(Monitoring_new!CD35="","",Monitoring_new!CD35)</f>
        <v>Nu sînt informații (ultima dată verificat la 13.04.2020)</v>
      </c>
      <c r="CE35" s="70" t="str">
        <f>IF(Monitoring_new!CE35="","",Monitoring_new!CE35)</f>
        <v>nu</v>
      </c>
      <c r="CF35" s="74" t="str">
        <f>IF(Monitoring_new!CF35="","",Monitoring_new!CF35)</f>
        <v>Nu sînt informații (ultima dată verificat la 13.04.2020)</v>
      </c>
      <c r="CG35" s="70" t="str">
        <f>IF(Monitoring_new!CG35="","",Monitoring_new!CG35)</f>
        <v>nu</v>
      </c>
      <c r="CH35" s="75" t="str">
        <f>IF(Monitoring_new!CH35="","",Monitoring_new!CH35)</f>
        <v>Nu sînt informații (ultima dată verificat la 13.04.2020)</v>
      </c>
      <c r="CI35" s="70" t="str">
        <f>IF(Monitoring_new!CI35="","",Monitoring_new!CI35)</f>
        <v>nu</v>
      </c>
      <c r="CJ35" s="75" t="str">
        <f>IF(Monitoring_new!CJ35="","",Monitoring_new!CJ35)</f>
        <v>Nu sînt informații (ultima dată verificat la 13.04.2020)</v>
      </c>
      <c r="CK35" s="70" t="str">
        <f>IF(Monitoring_new!CK35="","",Monitoring_new!CK35)</f>
        <v>nu</v>
      </c>
      <c r="CL35" s="75" t="str">
        <f>IF(Monitoring_new!CL35="","",Monitoring_new!CL35)</f>
        <v>Nu sînt informații (ultima dată verificat la 13.04.2020)</v>
      </c>
      <c r="CM35" s="70" t="str">
        <f>IF(Monitoring_new!CM35="","",Monitoring_new!CM35)</f>
        <v>nu</v>
      </c>
      <c r="CN35" s="87" t="str">
        <f>IF(Monitoring_new!CN35="","",Monitoring_new!CN35)</f>
        <v>Nu sînt informații (ultima dată verificat la 13.04.2020)</v>
      </c>
      <c r="CO35" s="70" t="str">
        <f>IF(Monitoring_new!CO35="","",Monitoring_new!CO35)</f>
        <v>nu</v>
      </c>
      <c r="CP35" s="75" t="str">
        <f>IF(Monitoring_new!CP35="","",Monitoring_new!CP35)</f>
        <v>Nu sînt informații (ultima dată verificat la 13.04.2020)</v>
      </c>
      <c r="CQ35" s="70" t="str">
        <f>IF(Monitoring_new!CQ35="","",Monitoring_new!CQ35)</f>
        <v>nu</v>
      </c>
      <c r="CR35" s="75" t="str">
        <f>IF(Monitoring_new!CR35="","",Monitoring_new!CR35)</f>
        <v>Nu sînt informații (ultima dată verificat la 13.04.2020)</v>
      </c>
      <c r="CS35" s="70" t="str">
        <f>IF(Monitoring_new!CS35="","",Monitoring_new!CS35)</f>
        <v>nu</v>
      </c>
      <c r="CT35" s="75" t="str">
        <f>IF(Monitoring_new!CT35="","",Monitoring_new!CT35)</f>
        <v>Nu sînt informații (ultima dată verificat la 13.04.2020)</v>
      </c>
      <c r="CU35" s="70" t="str">
        <f>IF(Monitoring_new!CU35="","",Monitoring_new!CU35)</f>
        <v>nu</v>
      </c>
      <c r="CV35" s="75" t="str">
        <f>IF(Monitoring_new!CV35="","",Monitoring_new!CV35)</f>
        <v>Nu sînt informații (ultima dată verificat la 13.04.2020)</v>
      </c>
      <c r="CW35" s="70" t="str">
        <f>IF(Monitoring_new!CW35="","",Monitoring_new!CW35)</f>
        <v>nu</v>
      </c>
      <c r="CX35" s="75" t="str">
        <f>IF(Monitoring_new!CX35="","",Monitoring_new!CX35)</f>
        <v>Nu sînt informații (ultima dată verificat la 13.04.2020)</v>
      </c>
      <c r="CY35" s="70" t="str">
        <f>IF(Monitoring_new!CY35="","",Monitoring_new!CY35)</f>
        <v>nu</v>
      </c>
      <c r="CZ35" s="75" t="str">
        <f>IF(Monitoring_new!CZ35="","",Monitoring_new!CZ35)</f>
        <v>Nu sînt informații (ultima dată verificat la 13.04.2020)</v>
      </c>
      <c r="DA35" s="70" t="str">
        <f>IF(Monitoring_new!DA35="","",Monitoring_new!DA35)</f>
        <v>nu</v>
      </c>
      <c r="DB35" s="75" t="str">
        <f>IF(Monitoring_new!DB35="","",Monitoring_new!DB35)</f>
        <v>Nu sînt informații (ultima dată verificat la 13.04.2020)</v>
      </c>
      <c r="DC35" s="70" t="str">
        <f>IF(Monitoring_new!DC35="","",Monitoring_new!DC35)</f>
        <v>nu</v>
      </c>
      <c r="DD35" s="75" t="str">
        <f>IF(Monitoring_new!DD35="","",Monitoring_new!DD35)</f>
        <v>Nu sînt informații (ultima dată verificat la 13.04.2020)</v>
      </c>
      <c r="DE35" s="70" t="str">
        <f>IF(Monitoring_new!DE35="","",Monitoring_new!DE35)</f>
        <v>nu</v>
      </c>
      <c r="DF35" s="87" t="str">
        <f>IF(Monitoring_new!DF35="","",Monitoring_new!DF35)</f>
        <v>Nu sînt informații (ultima dată verificat la 13.04.2020)</v>
      </c>
      <c r="DG35" s="70" t="str">
        <f>IF(Monitoring_new!DG35="","",Monitoring_new!DG35)</f>
        <v>nu</v>
      </c>
      <c r="DH35" s="75" t="str">
        <f>IF(Monitoring_new!DH35="","",Monitoring_new!DH35)</f>
        <v>Nu sînt informații (ultima dată verificat la 13.04.2020)</v>
      </c>
      <c r="DI35" s="70" t="str">
        <f>IF(Monitoring_new!DI35="","",Monitoring_new!DI35)</f>
        <v>nu</v>
      </c>
      <c r="DJ35" s="75" t="str">
        <f>IF(Monitoring_new!DJ35="","",Monitoring_new!DJ35)</f>
        <v>Nu sînt informații (ultima dată verificat la 13.04.2020)</v>
      </c>
      <c r="DK35" s="70" t="str">
        <f>IF(Monitoring_new!DK35="","",Monitoring_new!DK35)</f>
        <v>nu</v>
      </c>
      <c r="DL35" s="75" t="str">
        <f>IF(Monitoring_new!DL35="","",Monitoring_new!DL35)</f>
        <v>Nu sînt informații (ultima dată verificat la 13.04.2020)</v>
      </c>
      <c r="DM35" s="70" t="str">
        <f>IF(Monitoring_new!DM35="","",Monitoring_new!DM35)</f>
        <v>nu</v>
      </c>
      <c r="DN35" s="75" t="str">
        <f>IF(Monitoring_new!DN35="","",Monitoring_new!DN35)</f>
        <v>Nu sînt informații (ultima dată verificat la 13.04.2020)</v>
      </c>
      <c r="DO35" s="70" t="str">
        <f>IF(Monitoring_new!DO35="","",Monitoring_new!DO35)</f>
        <v>nu</v>
      </c>
      <c r="DP35" s="75" t="str">
        <f>IF(Monitoring_new!DP35="","",Monitoring_new!DP35)</f>
        <v>Nu sînt informații (ultima dată verificat la 13.04.2020)</v>
      </c>
      <c r="DQ35" s="70" t="str">
        <f>IF(Monitoring_new!DQ35="","",Monitoring_new!DQ35)</f>
        <v>nu</v>
      </c>
      <c r="DR35" s="75" t="str">
        <f>IF(Monitoring_new!DR35="","",Monitoring_new!DR35)</f>
        <v>Nu sînt informații (ultima dată verificat la 13.04.2020)</v>
      </c>
      <c r="DS35" s="70" t="str">
        <f>IF(Monitoring_new!DS35="","",Monitoring_new!DS35)</f>
        <v>nu</v>
      </c>
      <c r="DT35" s="75" t="str">
        <f>IF(Monitoring_new!DT35="","",Monitoring_new!DT35)</f>
        <v>Nu sînt informații (ultima dată verificat la 13.04.2020)</v>
      </c>
      <c r="DU35" s="70" t="str">
        <f>IF(Monitoring_new!DU35="","",Monitoring_new!DU35)</f>
        <v>nu</v>
      </c>
      <c r="DV35" s="75" t="str">
        <f>IF(Monitoring_new!DV35="","",Monitoring_new!DV35)</f>
        <v>Nu sînt informații (ultima dată verificat la 13.04.2020)</v>
      </c>
      <c r="DW35" s="70" t="str">
        <f>IF(Monitoring_new!DW35="","",Monitoring_new!DW35)</f>
        <v>nu</v>
      </c>
      <c r="DX35" s="75" t="str">
        <f>IF(Monitoring_new!DX35="","",Monitoring_new!DX35)</f>
        <v>Nu sînt informații (ultima dată verificat la 13.04.2020)</v>
      </c>
      <c r="DY35" s="70" t="str">
        <f>IF(Monitoring_new!DY35="","",Monitoring_new!DY35)</f>
        <v>nu</v>
      </c>
      <c r="DZ35" s="75" t="str">
        <f>IF(Monitoring_new!DZ35="","",Monitoring_new!DZ35)</f>
        <v>Nu sînt informații (ultima dată verificat la 13.04.2020)</v>
      </c>
      <c r="EA35" s="70" t="str">
        <f>IF(Monitoring_new!EA35="","",Monitoring_new!EA35)</f>
        <v>nu</v>
      </c>
      <c r="EB35" s="75" t="str">
        <f>IF(Monitoring_new!EB35="","",Monitoring_new!EB35)</f>
        <v>Nu sînt informații (ultima dată verificat la 13.04.2020)</v>
      </c>
      <c r="EC35" s="70" t="str">
        <f>IF(Monitoring_new!EC35="","",Monitoring_new!EC35)</f>
        <v>nu</v>
      </c>
      <c r="ED35" s="75" t="str">
        <f>IF(Monitoring_new!ED35="","",Monitoring_new!ED35)</f>
        <v>Nu sînt informații (ultima dată verificat la 13.04.2020)</v>
      </c>
      <c r="EE35" s="70" t="str">
        <f>IF(Monitoring_new!EE35="","",Monitoring_new!EE35)</f>
        <v>nu</v>
      </c>
      <c r="EF35" s="75" t="str">
        <f>IF(Monitoring_new!EF35="","",Monitoring_new!EF35)</f>
        <v>Nu sînt informații (ultima dată verificat la 13.04.2020)</v>
      </c>
      <c r="EG35" s="70" t="str">
        <f>IF(Monitoring_new!EG35="","",Monitoring_new!EG35)</f>
        <v>nu</v>
      </c>
      <c r="EH35" s="75" t="str">
        <f>IF(Monitoring_new!EH35="","",Monitoring_new!EH35)</f>
        <v>Nu sînt informații (ultima dată verificat la 13.04.2020)</v>
      </c>
      <c r="EI35" s="70" t="str">
        <f>IF(Monitoring_new!EI35="","",Monitoring_new!EI35)</f>
        <v>nu</v>
      </c>
      <c r="EJ35" s="75" t="str">
        <f>IF(Monitoring_new!EJ35="","",Monitoring_new!EJ35)</f>
        <v>Nu sînt informații (ultima dată verificat la 13.04.2020)</v>
      </c>
      <c r="EK35" s="70" t="str">
        <f>IF(Monitoring_new!EK35="","",Monitoring_new!EK35)</f>
        <v>nu</v>
      </c>
      <c r="EL35" s="75" t="str">
        <f>IF(Monitoring_new!EL35="","",Monitoring_new!EL35)</f>
        <v>Nu sînt informații (ultima dată verificat la 13.04.2020)</v>
      </c>
      <c r="EM35" s="70" t="str">
        <f>IF(Monitoring_new!EM35="","",Monitoring_new!EM35)</f>
        <v>nu</v>
      </c>
      <c r="EN35" s="75" t="str">
        <f>IF(Monitoring_new!EN35="","",Monitoring_new!EN35)</f>
        <v>Nu sînt informații (ultima dată verificat la 13.04.2020)</v>
      </c>
      <c r="EO35" s="70" t="str">
        <f>IF(Monitoring_new!EO35="","",Monitoring_new!EO35)</f>
        <v>nu</v>
      </c>
      <c r="EP35" s="75" t="str">
        <f>IF(Monitoring_new!EP35="","",Monitoring_new!EP35)</f>
        <v>Nu sînt informații (ultima dată verificat la 13.04.2020)</v>
      </c>
      <c r="EQ35" s="70" t="str">
        <f>IF(Monitoring_new!EQ35="","",Monitoring_new!EQ35)</f>
        <v>nu</v>
      </c>
      <c r="ER35" s="75" t="str">
        <f>IF(Monitoring_new!ER35="","",Monitoring_new!ER35)</f>
        <v>Nu sînt informații (ultima dată verificat la 13.04.2020)</v>
      </c>
      <c r="ES35" s="70" t="str">
        <f>IF(Monitoring_new!ES35="","",Monitoring_new!ES35)</f>
        <v>nu</v>
      </c>
      <c r="ET35" s="75" t="str">
        <f>IF(Monitoring_new!ET35="","",Monitoring_new!ET35)</f>
        <v>Nu sînt informații (ultima dată verificat la 13.04.2020)</v>
      </c>
      <c r="EU35" s="70" t="str">
        <f>IF(Monitoring_new!EU35="","",Monitoring_new!EU35)</f>
        <v>nu</v>
      </c>
      <c r="EV35" s="75" t="str">
        <f>IF(Monitoring_new!EV35="","",Monitoring_new!EV35)</f>
        <v>Nu sînt informații (ultima dată verificat la 13.04.2020)</v>
      </c>
      <c r="EW35" s="70" t="str">
        <f>IF(Monitoring_new!EW35="","",Monitoring_new!EW35)</f>
        <v>nu</v>
      </c>
      <c r="EX35" s="75" t="str">
        <f>IF(Monitoring_new!EX35="","",Monitoring_new!EX35)</f>
        <v>Nu sînt informații (ultima dată verificat la 13.04.2020)</v>
      </c>
      <c r="EY35" s="70" t="str">
        <f>IF(Monitoring_new!EY35="","",Monitoring_new!EY35)</f>
        <v>nu</v>
      </c>
      <c r="EZ35" s="75" t="str">
        <f>IF(Monitoring_new!EZ35="","",Monitoring_new!EZ35)</f>
        <v>Nu sînt informații (ultima dată verificat la 13.04.2020)</v>
      </c>
      <c r="FA35" s="173" t="str">
        <f t="shared" si="0"/>
        <v>da</v>
      </c>
      <c r="FB35" s="173">
        <f t="shared" si="1"/>
        <v>0</v>
      </c>
      <c r="FC35" s="173" t="str">
        <f t="shared" si="2"/>
        <v>nu</v>
      </c>
      <c r="FD35" s="173">
        <f t="shared" si="3"/>
        <v>66</v>
      </c>
      <c r="FE35" s="173" t="str">
        <f t="shared" si="4"/>
        <v>partial</v>
      </c>
      <c r="FF35" s="173">
        <f t="shared" si="5"/>
        <v>0</v>
      </c>
      <c r="FG35" s="173" t="str">
        <f t="shared" si="6"/>
        <v>N/A</v>
      </c>
      <c r="FH35" s="173">
        <f t="shared" si="7"/>
        <v>1</v>
      </c>
      <c r="FI35" s="173" t="str">
        <f t="shared" si="10"/>
        <v>___</v>
      </c>
      <c r="FJ35" s="173">
        <f t="shared" si="11"/>
        <v>0</v>
      </c>
      <c r="FK35" s="173">
        <f t="shared" si="12"/>
        <v>67</v>
      </c>
      <c r="FL35" s="173" t="str">
        <f t="shared" si="8"/>
        <v>da</v>
      </c>
      <c r="FM35" s="173" t="str">
        <f t="shared" si="9"/>
        <v>nu</v>
      </c>
      <c r="FN35" s="173">
        <f t="shared" si="13"/>
        <v>0</v>
      </c>
      <c r="FO35" s="173">
        <f t="shared" si="14"/>
        <v>66</v>
      </c>
      <c r="FP35" s="173">
        <f t="shared" si="15"/>
        <v>66</v>
      </c>
      <c r="FQ35" s="177">
        <f t="shared" si="16"/>
        <v>0</v>
      </c>
      <c r="FR35" s="177">
        <f t="shared" si="17"/>
        <v>1</v>
      </c>
      <c r="FS35" s="177">
        <f>COUNTIFS($W35:$EY35,$FL35,Points_new!$W$52:$EY$52,FS$1)/((COUNTIF(Points_new!$W$52:$EY$52,FS$1)-COUNTIFS($W35:$EY35,$FG35,Points_new!$W$52:$EY$52,FS$1)))</f>
        <v>0</v>
      </c>
      <c r="FT35" s="177">
        <f>COUNTIFS($W35:$EY35,$FL35,Points_new!$W$51:$EY$51,FT$1)/((COUNTIF(Points_new!$W$51:$EY$51,FT$1)-COUNTIFS($W35:$EY35,$FG35,Points_new!$W$51:$EY$51,FT$1)))</f>
        <v>0</v>
      </c>
      <c r="FU35" s="177">
        <f>COUNTIFS($W35:$EY35,$FL35,Points_new!$W$51:$EY$51,FU$1)/((COUNTIF(Points_new!$W$51:$EY$51,FU$1)-COUNTIFS($W35:$EY35,$FG35,Points_new!$W$51:$EY$51,FU$1)))</f>
        <v>0</v>
      </c>
      <c r="FV35" s="177" t="e">
        <f>COUNTIFS($W35:$EY35,$FL35,Points_new!$W$51:$EY$51,FV$1)/((COUNTIF(Points_new!$W$51:$EY$51,FV$1)-COUNTIFS($W35:$EY35,$FG35,Points_new!$W$51:$EY$51,FV$1)))</f>
        <v>#DIV/0!</v>
      </c>
      <c r="FW35" s="177" t="e">
        <f>COUNTIFS($W35:$EY35,$FL35,Points_new!$W$51:$EY$51,FW$1)/((COUNTIF(Points_new!$W$51:$EY$51,FW$1)-COUNTIFS($W35:$EY35,$FG35,Points_new!$W$51:$EY$51,FW$1)))</f>
        <v>#DIV/0!</v>
      </c>
      <c r="FX35" s="177">
        <f>COUNTIFS($W35:$EY35,$FL35,Points_new!$W$57:$EY$57,FX$1)/((COUNTIF(Points_new!$W$57:$EY$57,FX$1)-COUNTIFS($W35:$EY35,$FG35,Points_new!$W$57:$EY$57,FX$1)))</f>
        <v>0</v>
      </c>
      <c r="FY35" s="177">
        <f>COUNTIFS($W35:$EY35,$FL35,Points_new!$W$57:$EY$57,FY$1)/((COUNTIF(Points_new!$W$57:$EY$57,FY$1)-COUNTIFS($W35:$EY35,$FG35,Points_new!$W$57:$EY$57,FY$1)))</f>
        <v>0</v>
      </c>
      <c r="FZ35" s="177">
        <f>COUNTIFS($W35:$EY35,$FL35,Points_new!$W$57:$EY$57,FZ$1)/((COUNTIF(Points_new!$W$57:$EY$57,FZ$1)-COUNTIFS($W35:$EY35,$FG35,Points_new!$W$57:$EY$57,FZ$1)))</f>
        <v>0</v>
      </c>
      <c r="GA35" s="177">
        <f>COUNTIFS($W35:$EY35,$FL35,Points_new!$W$57:$EY$57,GA$1)/((COUNTIF(Points_new!$W$57:$EY$57,GA$1)-COUNTIFS($W35:$EY35,$FG35,Points_new!$W$57:$EY$57,GA$1)))</f>
        <v>0</v>
      </c>
      <c r="GB35" s="177" t="e">
        <f>COUNTIFS($W35:$EY35,$FL35,Points_new!$W$57:$EY$57,GB$1)/((COUNTIF(Points_new!$W$57:$EY$57,GB$1)-COUNTIFS($W35:$EY35,$FG35,Points_new!$W$57:$EY$57,GB$1)))</f>
        <v>#DIV/0!</v>
      </c>
      <c r="GC35" s="177" t="e">
        <f>COUNTIFS($W35:$EY35,$FL35,Points_new!$W$57:$EY$57,GC$1)/((COUNTIF(Points_new!$W$57:$EY$57,GC$1)-COUNTIFS($W35:$EY35,$FG35,Points_new!$W$57:$EY$57,GC$1)))</f>
        <v>#DIV/0!</v>
      </c>
      <c r="GD35" s="177">
        <f>COUNTIFS($W35:$EY35,$FL35,Points_new!$W$55:$EY$55,GD$1)/((COUNTIF(Points_new!$W$55:$EY$55,GD$1)-COUNTIFS($W35:$EY35,$FG35,Points_new!$W$55:$EY$55,GD$1)))</f>
        <v>0</v>
      </c>
      <c r="GE35" s="177" t="e">
        <f>COUNTIFS($W35:$EY35,$FL35,Points_new!$W$55:$EY$55,GE$1)/((COUNTIF(Points_new!$W$55:$EY$55,GE$1)-COUNTIFS($W35:$EY35,$FG35,Points_new!$W$55:$EY$55,GE$1)))</f>
        <v>#DIV/0!</v>
      </c>
      <c r="GF35" s="177" t="e">
        <f>COUNTIFS($W35:$EY35,$FL35,Points_new!$W$55:$EY$55,GF$1)/((COUNTIF(Points_new!$W$55:$EY$55,GF$1)-COUNTIFS($W35:$EY35,$FG35,Points_new!$W$55:$EY$55,GF$1)))</f>
        <v>#DIV/0!</v>
      </c>
    </row>
    <row r="36" spans="1:188" ht="15" customHeight="1" x14ac:dyDescent="0.3">
      <c r="A36" s="13" t="str">
        <f>Monitoring_new!A36</f>
        <v>Q35</v>
      </c>
      <c r="B36" s="162" t="str">
        <f>Monitoring_new!B36</f>
        <v>Există un mecanism de raportare a comportamentului lipsit de etică și faptelor de corupție (linie telefonică, formular online,  etc.) în cadrul întreprinderii ?</v>
      </c>
      <c r="C36" s="162" t="str">
        <f>Monitoring_new!C36</f>
        <v>Does the enterprise has a mechanism in place to report non-ethical behaviours and corruption acts (hot-line, online form, etc.)?</v>
      </c>
      <c r="D36" s="8" t="str">
        <f>Monitoring_new!D36</f>
        <v>Ethics and conflict of interests</v>
      </c>
      <c r="E36" s="1" t="str">
        <f>Monitoring_new!E36</f>
        <v>eci1</v>
      </c>
      <c r="F36" s="1" t="str">
        <f>Monitoring_new!F36</f>
        <v>eci1k</v>
      </c>
      <c r="G36" s="9">
        <f>Monitoring_new!G36</f>
        <v>2</v>
      </c>
      <c r="H36" s="1" t="str">
        <f>Monitoring_new!H36</f>
        <v>da</v>
      </c>
      <c r="I36" s="1" t="str">
        <f>Monitoring_new!I36</f>
        <v>yes</v>
      </c>
      <c r="J36" s="1" t="str">
        <f>Monitoring_new!J36</f>
        <v>nu</v>
      </c>
      <c r="K36" s="1" t="str">
        <f>Monitoring_new!K36</f>
        <v>no</v>
      </c>
      <c r="L36" s="1" t="str">
        <f>Monitoring_new!L36</f>
        <v>partial</v>
      </c>
      <c r="M36" s="1" t="str">
        <f>Monitoring_new!M36</f>
        <v>partially</v>
      </c>
      <c r="N36" s="1" t="str">
        <f>Monitoring_new!N36</f>
        <v>N/A</v>
      </c>
      <c r="O36" s="1" t="str">
        <f>Monitoring_new!O36</f>
        <v>N/A</v>
      </c>
      <c r="P36" s="1" t="str">
        <f>Monitoring_new!P36</f>
        <v>___</v>
      </c>
      <c r="Q36" s="1" t="str">
        <f>Monitoring_new!Q36</f>
        <v>___</v>
      </c>
      <c r="R36" s="9">
        <f>Monitoring_new!R36</f>
        <v>2</v>
      </c>
      <c r="S36" s="1">
        <f>Monitoring_new!S36</f>
        <v>0</v>
      </c>
      <c r="T36" s="9">
        <f>Monitoring_new!T36</f>
        <v>1</v>
      </c>
      <c r="U36" s="1" t="str">
        <f>Monitoring_new!U36</f>
        <v>N/A</v>
      </c>
      <c r="V36" s="1" t="str">
        <f>Monitoring_new!V36</f>
        <v>___</v>
      </c>
      <c r="W36" s="70" t="str">
        <f>IF(Monitoring_new!W36="","",Monitoring_new!W36)</f>
        <v>nu</v>
      </c>
      <c r="X36" s="45" t="str">
        <f>IF(Monitoring_new!X36="","",Monitoring_new!X36)</f>
        <v>Pagina web nefuncțională ( 13 aprilie 2020)</v>
      </c>
      <c r="Y36" s="70" t="str">
        <f>IF(Monitoring_new!Y36="","",Monitoring_new!Y36)</f>
        <v>nu</v>
      </c>
      <c r="Z36" s="60" t="str">
        <f>IF(Monitoring_new!Z36="","",Monitoring_new!Z36)</f>
        <v>Nu sînt informații pe web (ultima dată verificat la 13.04.2020)</v>
      </c>
      <c r="AA36" s="70" t="str">
        <f>IF(Monitoring_new!AA36="","",Monitoring_new!AA36)</f>
        <v>nu</v>
      </c>
      <c r="AB36" s="68" t="str">
        <f>IF(Monitoring_new!AB36="","",Monitoring_new!AB36)</f>
        <v>Nu sînt informații pe web (ultima dată verificat la 13.04.2020)</v>
      </c>
      <c r="AC36" s="70" t="str">
        <f>IF(Monitoring_new!AC36="","",Monitoring_new!AC36)</f>
        <v>da</v>
      </c>
      <c r="AD36" s="88" t="str">
        <f>IF(Monitoring_new!AD36="","",Monitoring_new!AD36)</f>
        <v>https://moldtelecom.md/ro/personal/contacte</v>
      </c>
      <c r="AE36" s="70" t="str">
        <f>IF(Monitoring_new!AE36="","",Monitoring_new!AE36)</f>
        <v>nu</v>
      </c>
      <c r="AF36" s="89" t="str">
        <f>IF(Monitoring_new!AF36="","",Monitoring_new!AF36)</f>
        <v>Nu sînt informații pe web (ultima dată verificat la 13.04.2020)</v>
      </c>
      <c r="AG36" s="70" t="str">
        <f>IF(Monitoring_new!AG36="","",Monitoring_new!AG36)</f>
        <v>nu</v>
      </c>
      <c r="AH36" s="89" t="str">
        <f>IF(Monitoring_new!AH36="","",Monitoring_new!AH36)</f>
        <v>Nu sînt informații pe web (ultima dată verificat la 13.04.2020)</v>
      </c>
      <c r="AI36" s="70" t="str">
        <f>IF(Monitoring_new!AI36="","",Monitoring_new!AI36)</f>
        <v>nu</v>
      </c>
      <c r="AJ36" s="104" t="str">
        <f>IF(Monitoring_new!AJ36="","",Monitoring_new!AJ36)</f>
        <v>Nu sînt informații (ultima dată verificat la 13.04.2020)</v>
      </c>
      <c r="AK36" s="70" t="str">
        <f>IF(Monitoring_new!AK36="","",Monitoring_new!AK36)</f>
        <v>nu</v>
      </c>
      <c r="AL36" s="98" t="str">
        <f>IF(Monitoring_new!AL36="","",Monitoring_new!AL36)</f>
        <v>Nu sînt informații (ultima dată verificat la 13.04.2020)</v>
      </c>
      <c r="AM36" s="70" t="str">
        <f>IF(Monitoring_new!AM36="","",Monitoring_new!AM36)</f>
        <v>da</v>
      </c>
      <c r="AN36" s="89" t="str">
        <f>IF(Monitoring_new!AN36="","",Monitoring_new!AN36)</f>
        <v>http://cfm.md/content/ro/anticor_ro.htm</v>
      </c>
      <c r="AO36" s="70" t="str">
        <f>IF(Monitoring_new!AO36="","",Monitoring_new!AO36)</f>
        <v>nu</v>
      </c>
      <c r="AP36" s="88" t="str">
        <f>IF(Monitoring_new!AP36="","",Monitoring_new!AP36)</f>
        <v>Nu sînt informații (ultima dată verificat la 13.04.2020)</v>
      </c>
      <c r="AQ36" s="70" t="str">
        <f>IF(Monitoring_new!AQ36="","",Monitoring_new!AQ36)</f>
        <v>da</v>
      </c>
      <c r="AR36" s="88" t="str">
        <f>IF(Monitoring_new!AR36="","",Monitoring_new!AR36)</f>
        <v>https://moldatsa.md/about/voluntary-report</v>
      </c>
      <c r="AS36" s="70" t="str">
        <f>IF(Monitoring_new!AS36="","",Monitoring_new!AS36)</f>
        <v>nu</v>
      </c>
      <c r="AT36" s="88" t="str">
        <f>IF(Monitoring_new!AT36="","",Monitoring_new!AT36)</f>
        <v>Nu sînt informații (ultima dată verificat la 13.04.2020)</v>
      </c>
      <c r="AU36" s="70" t="str">
        <f>IF(Monitoring_new!AU36="","",Monitoring_new!AU36)</f>
        <v>nu</v>
      </c>
      <c r="AV36" s="89" t="str">
        <f>IF(Monitoring_new!AV36="","",Monitoring_new!AV36)</f>
        <v>Nu sînt informații (ultima dată verificat la 13.04.2020)</v>
      </c>
      <c r="AW36" s="70" t="str">
        <f>IF(Monitoring_new!AW36="","",Monitoring_new!AW36)</f>
        <v>nu</v>
      </c>
      <c r="AX36" s="98" t="str">
        <f>IF(Monitoring_new!AX36="","",Monitoring_new!AX36)</f>
        <v>Nu sînt informații (ultima dată verificat la 13.04.2020)</v>
      </c>
      <c r="AY36" s="70" t="str">
        <f>IF(Monitoring_new!AY36="","",Monitoring_new!AY36)</f>
        <v>nu</v>
      </c>
      <c r="AZ36" s="89" t="str">
        <f>IF(Monitoring_new!AZ36="","",Monitoring_new!AZ36)</f>
        <v>Nu sînt informații (ultima dată verificat la 13.04.2020)</v>
      </c>
      <c r="BA36" s="70" t="str">
        <f>IF(Monitoring_new!BA36="","",Monitoring_new!BA36)</f>
        <v>nu</v>
      </c>
      <c r="BB36" s="89" t="str">
        <f>IF(Monitoring_new!BB36="","",Monitoring_new!BB36)</f>
        <v>Nu sînt informații (ultima dată verificat la 13.04.2020)</v>
      </c>
      <c r="BC36" s="70" t="str">
        <f>IF(Monitoring_new!BC36="","",Monitoring_new!BC36)</f>
        <v>nu</v>
      </c>
      <c r="BD36" s="88" t="str">
        <f>IF(Monitoring_new!BD36="","",Monitoring_new!BD36)</f>
        <v>Nu sînt informații (ultima dată verificat la 13.04.2020)</v>
      </c>
      <c r="BE36" s="70" t="str">
        <f>IF(Monitoring_new!BE36="","",Monitoring_new!BE36)</f>
        <v>nu</v>
      </c>
      <c r="BF36" s="88" t="str">
        <f>IF(Monitoring_new!BF36="","",Monitoring_new!BF36)</f>
        <v>Nu sînt informații (ultima dată verificat la 13.04.2020)</v>
      </c>
      <c r="BG36" s="70" t="str">
        <f>IF(Monitoring_new!BG36="","",Monitoring_new!BG36)</f>
        <v>nu</v>
      </c>
      <c r="BH36" s="124" t="str">
        <f>IF(Monitoring_new!BH36="","",Monitoring_new!BH36)</f>
        <v>Nu sînt informații (ultima dată verificat la 13.04.2020)</v>
      </c>
      <c r="BI36" s="70" t="str">
        <f>IF(Monitoring_new!BI36="","",Monitoring_new!BI36)</f>
        <v>nu</v>
      </c>
      <c r="BJ36" s="88" t="str">
        <f>IF(Monitoring_new!BJ36="","",Monitoring_new!BJ36)</f>
        <v>Nu sînt informații (ultima dată verificat la 13.04.2020)</v>
      </c>
      <c r="BK36" s="70" t="str">
        <f>IF(Monitoring_new!BK36="","",Monitoring_new!BK36)</f>
        <v>nu</v>
      </c>
      <c r="BL36" s="89" t="str">
        <f>IF(Monitoring_new!BL36="","",Monitoring_new!BL36)</f>
        <v>Nu sînt informații (ultima dată verificat la 13.04.2020)</v>
      </c>
      <c r="BM36" s="70" t="str">
        <f>IF(Monitoring_new!BM36="","",Monitoring_new!BM36)</f>
        <v>da</v>
      </c>
      <c r="BN36" s="89" t="str">
        <f>IF(Monitoring_new!BN36="","",Monitoring_new!BN36)</f>
        <v>http://www.posta.md/ro/content/petitie</v>
      </c>
      <c r="BO36" s="70" t="str">
        <f>IF(Monitoring_new!BO36="","",Monitoring_new!BO36)</f>
        <v>da</v>
      </c>
      <c r="BP36" s="104" t="str">
        <f>IF(Monitoring_new!BP36="","",Monitoring_new!BP36)</f>
        <v>https://www.moldovagaz.md/rom/contacte</v>
      </c>
      <c r="BQ36" s="70" t="str">
        <f>IF(Monitoring_new!BQ36="","",Monitoring_new!BQ36)</f>
        <v>nu</v>
      </c>
      <c r="BR36" s="88" t="str">
        <f>IF(Monitoring_new!BR36="","",Monitoring_new!BR36)</f>
        <v>Nu sînt informații (ultima dată verificat la 13.04.2020)</v>
      </c>
      <c r="BS36" s="70" t="str">
        <f>IF(Monitoring_new!BS36="","",Monitoring_new!BS36)</f>
        <v>nu</v>
      </c>
      <c r="BT36" s="104" t="str">
        <f>IF(Monitoring_new!BT36="","",Monitoring_new!BT36)</f>
        <v>Nu sînt informații (ultima dată verificat la 13.04.2020)</v>
      </c>
      <c r="BU36" s="70" t="str">
        <f>IF(Monitoring_new!BU36="","",Monitoring_new!BU36)</f>
        <v>nu</v>
      </c>
      <c r="BV36" s="89" t="str">
        <f>IF(Monitoring_new!BV36="","",Monitoring_new!BV36)</f>
        <v>Nu sînt informații (ultima dată verificat la 13.04.2020)</v>
      </c>
      <c r="BW36" s="70" t="str">
        <f>IF(Monitoring_new!BW36="","",Monitoring_new!BW36)</f>
        <v>nu</v>
      </c>
      <c r="BX36" s="89" t="str">
        <f>IF(Monitoring_new!BX36="","",Monitoring_new!BX36)</f>
        <v>Nu sînt informații (ultima dată verificat la 13.04.2020)</v>
      </c>
      <c r="BY36" s="70" t="str">
        <f>IF(Monitoring_new!BY36="","",Monitoring_new!BY36)</f>
        <v>nu</v>
      </c>
      <c r="BZ36" s="98" t="str">
        <f>IF(Monitoring_new!BZ36="","",Monitoring_new!BZ36)</f>
        <v>Nu sînt informații (ultima dată verificat la 13.04.2020)</v>
      </c>
      <c r="CA36" s="70" t="str">
        <f>IF(Monitoring_new!CA36="","",Monitoring_new!CA36)</f>
        <v>nu</v>
      </c>
      <c r="CB36" s="88" t="str">
        <f>IF(Monitoring_new!CB36="","",Monitoring_new!CB36)</f>
        <v>Nu sînt informații (ultima dată verificat la 13.04.2020)</v>
      </c>
      <c r="CC36" s="70" t="str">
        <f>IF(Monitoring_new!CC36="","",Monitoring_new!CC36)</f>
        <v>nu</v>
      </c>
      <c r="CD36" s="45" t="str">
        <f>IF(Monitoring_new!CD36="","",Monitoring_new!CD36)</f>
        <v>Nu sînt informații (ultima dată verificat la 13.04.2020)</v>
      </c>
      <c r="CE36" s="70" t="str">
        <f>IF(Monitoring_new!CE36="","",Monitoring_new!CE36)</f>
        <v>nu</v>
      </c>
      <c r="CF36" s="122" t="str">
        <f>IF(Monitoring_new!CF36="","",Monitoring_new!CF36)</f>
        <v>Nu sînt informații (ultima dată verificat la 13.04.2020)</v>
      </c>
      <c r="CG36" s="70" t="str">
        <f>IF(Monitoring_new!CG36="","",Monitoring_new!CG36)</f>
        <v>nu</v>
      </c>
      <c r="CH36" s="88" t="str">
        <f>IF(Monitoring_new!CH36="","",Monitoring_new!CH36)</f>
        <v>Nu sînt informații (ultima dată verificat la 13.04.2020)</v>
      </c>
      <c r="CI36" s="70" t="str">
        <f>IF(Monitoring_new!CI36="","",Monitoring_new!CI36)</f>
        <v>nu</v>
      </c>
      <c r="CJ36" s="88" t="str">
        <f>IF(Monitoring_new!CJ36="","",Monitoring_new!CJ36)</f>
        <v>Nu sînt informații (ultima dată verificat la 13.04.2020)</v>
      </c>
      <c r="CK36" s="70" t="str">
        <f>IF(Monitoring_new!CK36="","",Monitoring_new!CK36)</f>
        <v>nu</v>
      </c>
      <c r="CL36" s="88" t="str">
        <f>IF(Monitoring_new!CL36="","",Monitoring_new!CL36)</f>
        <v>Nu sînt informații (ultima dată verificat la 13.04.2020)</v>
      </c>
      <c r="CM36" s="70" t="str">
        <f>IF(Monitoring_new!CM36="","",Monitoring_new!CM36)</f>
        <v>nu</v>
      </c>
      <c r="CN36" s="89" t="str">
        <f>IF(Monitoring_new!CN36="","",Monitoring_new!CN36)</f>
        <v>Nu sînt informații (ultima dată verificat la 13.04.2020)</v>
      </c>
      <c r="CO36" s="70" t="str">
        <f>IF(Monitoring_new!CO36="","",Monitoring_new!CO36)</f>
        <v>nu</v>
      </c>
      <c r="CP36" s="88" t="str">
        <f>IF(Monitoring_new!CP36="","",Monitoring_new!CP36)</f>
        <v>Nu sînt informații (ultima dată verificat la 13.04.2020)</v>
      </c>
      <c r="CQ36" s="70" t="str">
        <f>IF(Monitoring_new!CQ36="","",Monitoring_new!CQ36)</f>
        <v>nu</v>
      </c>
      <c r="CR36" s="88" t="str">
        <f>IF(Monitoring_new!CR36="","",Monitoring_new!CR36)</f>
        <v>Nu sînt informații (ultima dată verificat la 13.04.2020)</v>
      </c>
      <c r="CS36" s="70" t="str">
        <f>IF(Monitoring_new!CS36="","",Monitoring_new!CS36)</f>
        <v>nu</v>
      </c>
      <c r="CT36" s="88" t="str">
        <f>IF(Monitoring_new!CT36="","",Monitoring_new!CT36)</f>
        <v>Nu sînt informații (ultima dată verificat la 13.04.2020)</v>
      </c>
      <c r="CU36" s="70" t="str">
        <f>IF(Monitoring_new!CU36="","",Monitoring_new!CU36)</f>
        <v>nu</v>
      </c>
      <c r="CV36" s="88" t="str">
        <f>IF(Monitoring_new!CV36="","",Monitoring_new!CV36)</f>
        <v>Nu sînt informații (ultima dată verificat la 13.04.2020)</v>
      </c>
      <c r="CW36" s="70" t="str">
        <f>IF(Monitoring_new!CW36="","",Monitoring_new!CW36)</f>
        <v>nu</v>
      </c>
      <c r="CX36" s="88" t="str">
        <f>IF(Monitoring_new!CX36="","",Monitoring_new!CX36)</f>
        <v>Nu sînt informații (ultima dată verificat la 13.04.2020)</v>
      </c>
      <c r="CY36" s="70" t="str">
        <f>IF(Monitoring_new!CY36="","",Monitoring_new!CY36)</f>
        <v>nu</v>
      </c>
      <c r="CZ36" s="88" t="str">
        <f>IF(Monitoring_new!CZ36="","",Monitoring_new!CZ36)</f>
        <v>Nu sînt informații (ultima dată verificat la 13.04.2020)</v>
      </c>
      <c r="DA36" s="70" t="str">
        <f>IF(Monitoring_new!DA36="","",Monitoring_new!DA36)</f>
        <v>nu</v>
      </c>
      <c r="DB36" s="88" t="str">
        <f>IF(Monitoring_new!DB36="","",Monitoring_new!DB36)</f>
        <v>Nu sînt informații (ultima dată verificat la 13.04.2020)</v>
      </c>
      <c r="DC36" s="70" t="str">
        <f>IF(Monitoring_new!DC36="","",Monitoring_new!DC36)</f>
        <v>nu</v>
      </c>
      <c r="DD36" s="88" t="str">
        <f>IF(Monitoring_new!DD36="","",Monitoring_new!DD36)</f>
        <v>Nu sînt informații (ultima dată verificat la 13.04.2020)</v>
      </c>
      <c r="DE36" s="70" t="str">
        <f>IF(Monitoring_new!DE36="","",Monitoring_new!DE36)</f>
        <v>nu</v>
      </c>
      <c r="DF36" s="88" t="str">
        <f>IF(Monitoring_new!DF36="","",Monitoring_new!DF36)</f>
        <v>Nu sînt informații (ultima dată verificat la 13.04.2020)</v>
      </c>
      <c r="DG36" s="70" t="str">
        <f>IF(Monitoring_new!DG36="","",Monitoring_new!DG36)</f>
        <v>nu</v>
      </c>
      <c r="DH36" s="88" t="str">
        <f>IF(Monitoring_new!DH36="","",Monitoring_new!DH36)</f>
        <v>Nu sînt informații (ultima dată verificat la 13.04.2020)</v>
      </c>
      <c r="DI36" s="70" t="str">
        <f>IF(Monitoring_new!DI36="","",Monitoring_new!DI36)</f>
        <v>nu</v>
      </c>
      <c r="DJ36" s="88" t="str">
        <f>IF(Monitoring_new!DJ36="","",Monitoring_new!DJ36)</f>
        <v>Nu sînt informații (ultima dată verificat la 13.04.2020)</v>
      </c>
      <c r="DK36" s="70" t="str">
        <f>IF(Monitoring_new!DK36="","",Monitoring_new!DK36)</f>
        <v>nu</v>
      </c>
      <c r="DL36" s="88" t="str">
        <f>IF(Monitoring_new!DL36="","",Monitoring_new!DL36)</f>
        <v>Nu sînt informații (ultima dată verificat la 13.04.2020)</v>
      </c>
      <c r="DM36" s="70" t="str">
        <f>IF(Monitoring_new!DM36="","",Monitoring_new!DM36)</f>
        <v>nu</v>
      </c>
      <c r="DN36" s="88" t="str">
        <f>IF(Monitoring_new!DN36="","",Monitoring_new!DN36)</f>
        <v>Nu sînt informații (ultima dată verificat la 13.04.2020)</v>
      </c>
      <c r="DO36" s="70" t="str">
        <f>IF(Monitoring_new!DO36="","",Monitoring_new!DO36)</f>
        <v>nu</v>
      </c>
      <c r="DP36" s="88" t="str">
        <f>IF(Monitoring_new!DP36="","",Monitoring_new!DP36)</f>
        <v>Nu sînt informații (ultima dată verificat la 13.04.2020)</v>
      </c>
      <c r="DQ36" s="70" t="str">
        <f>IF(Monitoring_new!DQ36="","",Monitoring_new!DQ36)</f>
        <v>nu</v>
      </c>
      <c r="DR36" s="88" t="str">
        <f>IF(Monitoring_new!DR36="","",Monitoring_new!DR36)</f>
        <v>Nu sînt informații (ultima dată verificat la 13.04.2020)</v>
      </c>
      <c r="DS36" s="70" t="str">
        <f>IF(Monitoring_new!DS36="","",Monitoring_new!DS36)</f>
        <v>nu</v>
      </c>
      <c r="DT36" s="88" t="str">
        <f>IF(Monitoring_new!DT36="","",Monitoring_new!DT36)</f>
        <v>Nu sînt informații (ultima dată verificat la 13.04.2020)</v>
      </c>
      <c r="DU36" s="70" t="str">
        <f>IF(Monitoring_new!DU36="","",Monitoring_new!DU36)</f>
        <v>nu</v>
      </c>
      <c r="DV36" s="88" t="str">
        <f>IF(Monitoring_new!DV36="","",Monitoring_new!DV36)</f>
        <v>Nu sînt informații (ultima dată verificat la 13.04.2020)</v>
      </c>
      <c r="DW36" s="70" t="str">
        <f>IF(Monitoring_new!DW36="","",Monitoring_new!DW36)</f>
        <v>nu</v>
      </c>
      <c r="DX36" s="88" t="str">
        <f>IF(Monitoring_new!DX36="","",Monitoring_new!DX36)</f>
        <v>Nu sînt informații (ultima dată verificat la 13.04.2020)</v>
      </c>
      <c r="DY36" s="70" t="str">
        <f>IF(Monitoring_new!DY36="","",Monitoring_new!DY36)</f>
        <v>nu</v>
      </c>
      <c r="DZ36" s="88" t="str">
        <f>IF(Monitoring_new!DZ36="","",Monitoring_new!DZ36)</f>
        <v>Nu sînt informații (ultima dată verificat la 13.04.2020)</v>
      </c>
      <c r="EA36" s="70" t="str">
        <f>IF(Monitoring_new!EA36="","",Monitoring_new!EA36)</f>
        <v>nu</v>
      </c>
      <c r="EB36" s="88" t="str">
        <f>IF(Monitoring_new!EB36="","",Monitoring_new!EB36)</f>
        <v>Nu sînt informații (ultima dată verificat la 13.04.2020)</v>
      </c>
      <c r="EC36" s="70" t="str">
        <f>IF(Monitoring_new!EC36="","",Monitoring_new!EC36)</f>
        <v>nu</v>
      </c>
      <c r="ED36" s="88" t="str">
        <f>IF(Monitoring_new!ED36="","",Monitoring_new!ED36)</f>
        <v>Nu sînt informații (ultima dată verificat la 13.04.2020)</v>
      </c>
      <c r="EE36" s="70" t="str">
        <f>IF(Monitoring_new!EE36="","",Monitoring_new!EE36)</f>
        <v>nu</v>
      </c>
      <c r="EF36" s="88" t="str">
        <f>IF(Monitoring_new!EF36="","",Monitoring_new!EF36)</f>
        <v>Nu sînt informații (ultima dată verificat la 13.04.2020)</v>
      </c>
      <c r="EG36" s="70" t="str">
        <f>IF(Monitoring_new!EG36="","",Monitoring_new!EG36)</f>
        <v>da</v>
      </c>
      <c r="EH36" s="88" t="str">
        <f>IF(Monitoring_new!EH36="","",Monitoring_new!EH36)</f>
        <v>https://acc.md/fraude-si-acte-de-coruptie/</v>
      </c>
      <c r="EI36" s="70" t="str">
        <f>IF(Monitoring_new!EI36="","",Monitoring_new!EI36)</f>
        <v>nu</v>
      </c>
      <c r="EJ36" s="88" t="str">
        <f>IF(Monitoring_new!EJ36="","",Monitoring_new!EJ36)</f>
        <v>Nu sînt informații (ultima dată verificat la 13.04.2020)</v>
      </c>
      <c r="EK36" s="70" t="str">
        <f>IF(Monitoring_new!EK36="","",Monitoring_new!EK36)</f>
        <v>nu</v>
      </c>
      <c r="EL36" s="88" t="str">
        <f>IF(Monitoring_new!EL36="","",Monitoring_new!EL36)</f>
        <v>Nu sînt informații (ultima dată verificat la 13.04.2020)</v>
      </c>
      <c r="EM36" s="70" t="str">
        <f>IF(Monitoring_new!EM36="","",Monitoring_new!EM36)</f>
        <v>nu</v>
      </c>
      <c r="EN36" s="88" t="str">
        <f>IF(Monitoring_new!EN36="","",Monitoring_new!EN36)</f>
        <v>Nu sînt informații (ultima dată verificat la 13.04.2020)</v>
      </c>
      <c r="EO36" s="70" t="str">
        <f>IF(Monitoring_new!EO36="","",Monitoring_new!EO36)</f>
        <v>nu</v>
      </c>
      <c r="EP36" s="88" t="str">
        <f>IF(Monitoring_new!EP36="","",Monitoring_new!EP36)</f>
        <v>Nu sînt informații (ultima dată verificat la 13.04.2020)</v>
      </c>
      <c r="EQ36" s="70" t="str">
        <f>IF(Monitoring_new!EQ36="","",Monitoring_new!EQ36)</f>
        <v>nu</v>
      </c>
      <c r="ER36" s="88" t="str">
        <f>IF(Monitoring_new!ER36="","",Monitoring_new!ER36)</f>
        <v>Nu sînt informații (ultima dată verificat la 13.04.2020)</v>
      </c>
      <c r="ES36" s="70" t="str">
        <f>IF(Monitoring_new!ES36="","",Monitoring_new!ES36)</f>
        <v>nu</v>
      </c>
      <c r="ET36" s="88" t="str">
        <f>IF(Monitoring_new!ET36="","",Monitoring_new!ET36)</f>
        <v>Nu sînt informații (ultima dată verificat la 13.04.2020)</v>
      </c>
      <c r="EU36" s="70" t="str">
        <f>IF(Monitoring_new!EU36="","",Monitoring_new!EU36)</f>
        <v>nu</v>
      </c>
      <c r="EV36" s="88" t="str">
        <f>IF(Monitoring_new!EV36="","",Monitoring_new!EV36)</f>
        <v>Nu sînt informații (ultima dată verificat la 13.04.2020)</v>
      </c>
      <c r="EW36" s="70" t="str">
        <f>IF(Monitoring_new!EW36="","",Monitoring_new!EW36)</f>
        <v>nu</v>
      </c>
      <c r="EX36" s="88" t="str">
        <f>IF(Monitoring_new!EX36="","",Monitoring_new!EX36)</f>
        <v>Nu sînt informații (ultima dată verificat la 13.04.2020)</v>
      </c>
      <c r="EY36" s="70" t="str">
        <f>IF(Monitoring_new!EY36="","",Monitoring_new!EY36)</f>
        <v>da</v>
      </c>
      <c r="EZ36" s="88" t="str">
        <f>IF(Monitoring_new!EZ36="","",Monitoring_new!EZ36)</f>
        <v>Linie fierbinte și explicații în chestionar
https://www.rtec.md/contacte.html</v>
      </c>
      <c r="FA36" s="173" t="str">
        <f t="shared" si="0"/>
        <v>da</v>
      </c>
      <c r="FB36" s="173">
        <f t="shared" si="1"/>
        <v>7</v>
      </c>
      <c r="FC36" s="173" t="str">
        <f t="shared" si="2"/>
        <v>nu</v>
      </c>
      <c r="FD36" s="173">
        <f t="shared" si="3"/>
        <v>60</v>
      </c>
      <c r="FE36" s="173" t="str">
        <f t="shared" si="4"/>
        <v>partial</v>
      </c>
      <c r="FF36" s="173">
        <f t="shared" si="5"/>
        <v>0</v>
      </c>
      <c r="FG36" s="173" t="str">
        <f t="shared" si="6"/>
        <v>N/A</v>
      </c>
      <c r="FH36" s="173">
        <f t="shared" si="7"/>
        <v>0</v>
      </c>
      <c r="FI36" s="173" t="str">
        <f t="shared" si="10"/>
        <v>___</v>
      </c>
      <c r="FJ36" s="173">
        <f t="shared" si="11"/>
        <v>0</v>
      </c>
      <c r="FK36" s="173">
        <f t="shared" si="12"/>
        <v>67</v>
      </c>
      <c r="FL36" s="173" t="str">
        <f t="shared" si="8"/>
        <v>da</v>
      </c>
      <c r="FM36" s="173" t="str">
        <f t="shared" si="9"/>
        <v>nu</v>
      </c>
      <c r="FN36" s="173">
        <f t="shared" si="13"/>
        <v>7</v>
      </c>
      <c r="FO36" s="173">
        <f t="shared" si="14"/>
        <v>60</v>
      </c>
      <c r="FP36" s="173">
        <f t="shared" si="15"/>
        <v>67</v>
      </c>
      <c r="FQ36" s="177">
        <f t="shared" si="16"/>
        <v>0.1044776119402985</v>
      </c>
      <c r="FR36" s="177">
        <f t="shared" si="17"/>
        <v>0.89552238805970152</v>
      </c>
      <c r="FS36" s="177">
        <f>COUNTIFS($W36:$EY36,$FL36,Points_new!$W$52:$EY$52,FS$1)/((COUNTIF(Points_new!$W$52:$EY$52,FS$1)-COUNTIFS($W36:$EY36,$FG36,Points_new!$W$52:$EY$52,FS$1)))</f>
        <v>0.1044776119402985</v>
      </c>
      <c r="FT36" s="177">
        <f>COUNTIFS($W36:$EY36,$FL36,Points_new!$W$51:$EY$51,FT$1)/((COUNTIF(Points_new!$W$51:$EY$51,FT$1)-COUNTIFS($W36:$EY36,$FG36,Points_new!$W$51:$EY$51,FT$1)))</f>
        <v>0.1</v>
      </c>
      <c r="FU36" s="177">
        <f>COUNTIFS($W36:$EY36,$FL36,Points_new!$W$51:$EY$51,FU$1)/((COUNTIF(Points_new!$W$51:$EY$51,FU$1)-COUNTIFS($W36:$EY36,$FG36,Points_new!$W$51:$EY$51,FU$1)))</f>
        <v>0.14285714285714285</v>
      </c>
      <c r="FV36" s="177" t="e">
        <f>COUNTIFS($W36:$EY36,$FL36,Points_new!$W$51:$EY$51,FV$1)/((COUNTIF(Points_new!$W$51:$EY$51,FV$1)-COUNTIFS($W36:$EY36,$FG36,Points_new!$W$51:$EY$51,FV$1)))</f>
        <v>#DIV/0!</v>
      </c>
      <c r="FW36" s="177" t="e">
        <f>COUNTIFS($W36:$EY36,$FL36,Points_new!$W$51:$EY$51,FW$1)/((COUNTIF(Points_new!$W$51:$EY$51,FW$1)-COUNTIFS($W36:$EY36,$FG36,Points_new!$W$51:$EY$51,FW$1)))</f>
        <v>#DIV/0!</v>
      </c>
      <c r="FX36" s="177">
        <f>COUNTIFS($W36:$EY36,$FL36,Points_new!$W$57:$EY$57,FX$1)/((COUNTIF(Points_new!$W$57:$EY$57,FX$1)-COUNTIFS($W36:$EY36,$FG36,Points_new!$W$57:$EY$57,FX$1)))</f>
        <v>0</v>
      </c>
      <c r="FY36" s="177">
        <f>COUNTIFS($W36:$EY36,$FL36,Points_new!$W$57:$EY$57,FY$1)/((COUNTIF(Points_new!$W$57:$EY$57,FY$1)-COUNTIFS($W36:$EY36,$FG36,Points_new!$W$57:$EY$57,FY$1)))</f>
        <v>0</v>
      </c>
      <c r="FZ36" s="177">
        <f>COUNTIFS($W36:$EY36,$FL36,Points_new!$W$57:$EY$57,FZ$1)/((COUNTIF(Points_new!$W$57:$EY$57,FZ$1)-COUNTIFS($W36:$EY36,$FG36,Points_new!$W$57:$EY$57,FZ$1)))</f>
        <v>0</v>
      </c>
      <c r="GA36" s="177">
        <f>COUNTIFS($W36:$EY36,$FL36,Points_new!$W$57:$EY$57,GA$1)/((COUNTIF(Points_new!$W$57:$EY$57,GA$1)-COUNTIFS($W36:$EY36,$FG36,Points_new!$W$57:$EY$57,GA$1)))</f>
        <v>0.25</v>
      </c>
      <c r="GB36" s="177" t="e">
        <f>COUNTIFS($W36:$EY36,$FL36,Points_new!$W$57:$EY$57,GB$1)/((COUNTIF(Points_new!$W$57:$EY$57,GB$1)-COUNTIFS($W36:$EY36,$FG36,Points_new!$W$57:$EY$57,GB$1)))</f>
        <v>#DIV/0!</v>
      </c>
      <c r="GC36" s="177" t="e">
        <f>COUNTIFS($W36:$EY36,$FL36,Points_new!$W$57:$EY$57,GC$1)/((COUNTIF(Points_new!$W$57:$EY$57,GC$1)-COUNTIFS($W36:$EY36,$FG36,Points_new!$W$57:$EY$57,GC$1)))</f>
        <v>#DIV/0!</v>
      </c>
      <c r="GD36" s="177">
        <f>COUNTIFS($W36:$EY36,$FL36,Points_new!$W$55:$EY$55,GD$1)/((COUNTIF(Points_new!$W$55:$EY$55,GD$1)-COUNTIFS($W36:$EY36,$FG36,Points_new!$W$55:$EY$55,GD$1)))</f>
        <v>0.1044776119402985</v>
      </c>
      <c r="GE36" s="177" t="e">
        <f>COUNTIFS($W36:$EY36,$FL36,Points_new!$W$55:$EY$55,GE$1)/((COUNTIF(Points_new!$W$55:$EY$55,GE$1)-COUNTIFS($W36:$EY36,$FG36,Points_new!$W$55:$EY$55,GE$1)))</f>
        <v>#DIV/0!</v>
      </c>
      <c r="GF36" s="177" t="e">
        <f>COUNTIFS($W36:$EY36,$FL36,Points_new!$W$55:$EY$55,GF$1)/((COUNTIF(Points_new!$W$55:$EY$55,GF$1)-COUNTIFS($W36:$EY36,$FG36,Points_new!$W$55:$EY$55,GF$1)))</f>
        <v>#DIV/0!</v>
      </c>
    </row>
    <row r="37" spans="1:188" ht="15" customHeight="1" x14ac:dyDescent="0.35">
      <c r="A37" s="13" t="str">
        <f>Monitoring_new!A37</f>
        <v>Q36</v>
      </c>
      <c r="B37" s="162" t="str">
        <f>Monitoring_new!B37</f>
        <v>Are întreprinderea elaborat și publicat un Cod de etică pentru angajații întreprinderii ?</v>
      </c>
      <c r="C37" s="162" t="str">
        <f>Monitoring_new!C37</f>
        <v>Has the enterprise developed and published an Ethics Code for its employees?</v>
      </c>
      <c r="D37" s="8" t="str">
        <f>Monitoring_new!D37</f>
        <v>Ethics and conflict of interests</v>
      </c>
      <c r="E37" s="1" t="str">
        <f>Monitoring_new!E37</f>
        <v>eci2</v>
      </c>
      <c r="F37" s="1" t="str">
        <f>Monitoring_new!F37</f>
        <v>eci2k</v>
      </c>
      <c r="G37" s="9">
        <f>Monitoring_new!G37</f>
        <v>2</v>
      </c>
      <c r="H37" s="1" t="str">
        <f>Monitoring_new!H37</f>
        <v>da</v>
      </c>
      <c r="I37" s="1" t="str">
        <f>Monitoring_new!I37</f>
        <v>yes</v>
      </c>
      <c r="J37" s="1" t="str">
        <f>Monitoring_new!J37</f>
        <v>nu</v>
      </c>
      <c r="K37" s="1" t="str">
        <f>Monitoring_new!K37</f>
        <v>no</v>
      </c>
      <c r="L37" s="1" t="str">
        <f>Monitoring_new!L37</f>
        <v>partial</v>
      </c>
      <c r="M37" s="1" t="str">
        <f>Monitoring_new!M37</f>
        <v>partially</v>
      </c>
      <c r="N37" s="1" t="str">
        <f>Monitoring_new!N37</f>
        <v>N/A</v>
      </c>
      <c r="O37" s="1" t="str">
        <f>Monitoring_new!O37</f>
        <v>N/A</v>
      </c>
      <c r="P37" s="1" t="str">
        <f>Monitoring_new!P37</f>
        <v>___</v>
      </c>
      <c r="Q37" s="1" t="str">
        <f>Monitoring_new!Q37</f>
        <v>___</v>
      </c>
      <c r="R37" s="9">
        <f>Monitoring_new!R37</f>
        <v>2</v>
      </c>
      <c r="S37" s="1">
        <f>Monitoring_new!S37</f>
        <v>0</v>
      </c>
      <c r="T37" s="9">
        <f>Monitoring_new!T37</f>
        <v>1</v>
      </c>
      <c r="U37" s="1" t="str">
        <f>Monitoring_new!U37</f>
        <v>N/A</v>
      </c>
      <c r="V37" s="1" t="str">
        <f>Monitoring_new!V37</f>
        <v>___</v>
      </c>
      <c r="W37" s="70" t="str">
        <f>IF(Monitoring_new!W37="","",Monitoring_new!W37)</f>
        <v>nu</v>
      </c>
      <c r="X37" s="46" t="str">
        <f>IF(Monitoring_new!X37="","",Monitoring_new!X37)</f>
        <v>Pagina web nefuncțională ( 13 aprilie 2020)</v>
      </c>
      <c r="Y37" s="70" t="str">
        <f>IF(Monitoring_new!Y37="","",Monitoring_new!Y37)</f>
        <v>nu</v>
      </c>
      <c r="Z37" s="61" t="str">
        <f>IF(Monitoring_new!Z37="","",Monitoring_new!Z37)</f>
        <v>Nu sînt informații pe web (ultima dată verificat la 13.04.2020)</v>
      </c>
      <c r="AA37" s="70" t="str">
        <f>IF(Monitoring_new!AA37="","",Monitoring_new!AA37)</f>
        <v>nu</v>
      </c>
      <c r="AB37" s="68" t="str">
        <f>IF(Monitoring_new!AB37="","",Monitoring_new!AB37)</f>
        <v>Nu sînt informații pe web (ultima dată verificat la 13.04.2020)</v>
      </c>
      <c r="AC37" s="70" t="str">
        <f>IF(Monitoring_new!AC37="","",Monitoring_new!AC37)</f>
        <v>nu</v>
      </c>
      <c r="AD37" s="89" t="str">
        <f>IF(Monitoring_new!AD37="","",Monitoring_new!AD37)</f>
        <v>Nu sînt informații pe web (ultima dată verificat la 13.04.2020)</v>
      </c>
      <c r="AE37" s="70" t="str">
        <f>IF(Monitoring_new!AE37="","",Monitoring_new!AE37)</f>
        <v>nu</v>
      </c>
      <c r="AF37" s="88" t="str">
        <f>IF(Monitoring_new!AF37="","",Monitoring_new!AF37)</f>
        <v>Nu sînt informații pe web (ultima dată verificat la 13.04.2020)</v>
      </c>
      <c r="AG37" s="70" t="str">
        <f>IF(Monitoring_new!AG37="","",Monitoring_new!AG37)</f>
        <v>nu</v>
      </c>
      <c r="AH37" s="89" t="str">
        <f>IF(Monitoring_new!AH37="","",Monitoring_new!AH37)</f>
        <v>Nu sînt informații pe web (ultima dată verificat la 13.04.2020)</v>
      </c>
      <c r="AI37" s="70" t="str">
        <f>IF(Monitoring_new!AI37="","",Monitoring_new!AI37)</f>
        <v>nu</v>
      </c>
      <c r="AJ37" s="104" t="str">
        <f>IF(Monitoring_new!AJ37="","",Monitoring_new!AJ37)</f>
        <v>Nu sînt informații (ultima dată verificat la 13.04.2020)</v>
      </c>
      <c r="AK37" s="70" t="str">
        <f>IF(Monitoring_new!AK37="","",Monitoring_new!AK37)</f>
        <v>da</v>
      </c>
      <c r="AL37" s="98" t="str">
        <f>IF(Monitoring_new!AL37="","",Monitoring_new!AL37)</f>
        <v>Anexat la chestionarul receptionat</v>
      </c>
      <c r="AM37" s="70" t="str">
        <f>IF(Monitoring_new!AM37="","",Monitoring_new!AM37)</f>
        <v>da</v>
      </c>
      <c r="AN37" s="89" t="str">
        <f>IF(Monitoring_new!AN37="","",Monitoring_new!AN37)</f>
        <v>Codul de conduită anexat la chestionarul recepționat</v>
      </c>
      <c r="AO37" s="70" t="str">
        <f>IF(Monitoring_new!AO37="","",Monitoring_new!AO37)</f>
        <v>da</v>
      </c>
      <c r="AP37" s="88" t="str">
        <f>IF(Monitoring_new!AP37="","",Monitoring_new!AP37)</f>
        <v>Anexat la chestionarul recepționat</v>
      </c>
      <c r="AQ37" s="70" t="str">
        <f>IF(Monitoring_new!AQ37="","",Monitoring_new!AQ37)</f>
        <v>partial</v>
      </c>
      <c r="AR37" s="88" t="str">
        <f>IF(Monitoring_new!AR37="","",Monitoring_new!AR37)</f>
        <v>https://moldatsa.md/about/safety-and-quality</v>
      </c>
      <c r="AS37" s="70" t="str">
        <f>IF(Monitoring_new!AS37="","",Monitoring_new!AS37)</f>
        <v>nu</v>
      </c>
      <c r="AT37" s="88" t="str">
        <f>IF(Monitoring_new!AT37="","",Monitoring_new!AT37)</f>
        <v>Nu sînt informații (ultima dată verificat la 13.04.2020)</v>
      </c>
      <c r="AU37" s="70" t="str">
        <f>IF(Monitoring_new!AU37="","",Monitoring_new!AU37)</f>
        <v>nu</v>
      </c>
      <c r="AV37" s="88" t="str">
        <f>IF(Monitoring_new!AV37="","",Monitoring_new!AV37)</f>
        <v>Nu sînt informații (ultima dată verificat la 13.04.2020)</v>
      </c>
      <c r="AW37" s="70" t="str">
        <f>IF(Monitoring_new!AW37="","",Monitoring_new!AW37)</f>
        <v>da</v>
      </c>
      <c r="AX37" s="99" t="str">
        <f>IF(Monitoring_new!AX37="","",Monitoring_new!AX37)</f>
        <v>Anexat la chestionarul recepționat</v>
      </c>
      <c r="AY37" s="70" t="str">
        <f>IF(Monitoring_new!AY37="","",Monitoring_new!AY37)</f>
        <v>nu</v>
      </c>
      <c r="AZ37" s="88" t="str">
        <f>IF(Monitoring_new!AZ37="","",Monitoring_new!AZ37)</f>
        <v>Nu sînt informații (ultima dată verificat la 13.04.2020)</v>
      </c>
      <c r="BA37" s="70" t="str">
        <f>IF(Monitoring_new!BA37="","",Monitoring_new!BA37)</f>
        <v>nu</v>
      </c>
      <c r="BB37" s="88" t="str">
        <f>IF(Monitoring_new!BB37="","",Monitoring_new!BB37)</f>
        <v>Nu sînt informații (ultima dată verificat la 13.04.2020)</v>
      </c>
      <c r="BC37" s="70" t="str">
        <f>IF(Monitoring_new!BC37="","",Monitoring_new!BC37)</f>
        <v>nu</v>
      </c>
      <c r="BD37" s="89" t="str">
        <f>IF(Monitoring_new!BD37="","",Monitoring_new!BD37)</f>
        <v>Nu sînt informații (ultima dată verificat la 13.04.2020)</v>
      </c>
      <c r="BE37" s="70" t="str">
        <f>IF(Monitoring_new!BE37="","",Monitoring_new!BE37)</f>
        <v>nu</v>
      </c>
      <c r="BF37" s="88" t="str">
        <f>IF(Monitoring_new!BF37="","",Monitoring_new!BF37)</f>
        <v>Nu sînt informații (ultima dată verificat la 13.04.2020)</v>
      </c>
      <c r="BG37" s="70" t="str">
        <f>IF(Monitoring_new!BG37="","",Monitoring_new!BG37)</f>
        <v>nu</v>
      </c>
      <c r="BH37" s="104" t="str">
        <f>IF(Monitoring_new!BH37="","",Monitoring_new!BH37)</f>
        <v>Nu sînt informații (ultima dată verificat la 13.04.2020)</v>
      </c>
      <c r="BI37" s="70" t="str">
        <f>IF(Monitoring_new!BI37="","",Monitoring_new!BI37)</f>
        <v>nu</v>
      </c>
      <c r="BJ37" s="89" t="str">
        <f>IF(Monitoring_new!BJ37="","",Monitoring_new!BJ37)</f>
        <v>Nu sînt informații (ultima dată verificat la 13.04.2020)</v>
      </c>
      <c r="BK37" s="70" t="str">
        <f>IF(Monitoring_new!BK37="","",Monitoring_new!BK37)</f>
        <v>nu</v>
      </c>
      <c r="BL37" s="89" t="str">
        <f>IF(Monitoring_new!BL37="","",Monitoring_new!BL37)</f>
        <v>Nu sînt informații (ultima dată verificat la 13.04.2020)</v>
      </c>
      <c r="BM37" s="70" t="str">
        <f>IF(Monitoring_new!BM37="","",Monitoring_new!BM37)</f>
        <v>da</v>
      </c>
      <c r="BN37" s="88" t="str">
        <f>IF(Monitoring_new!BN37="","",Monitoring_new!BN37)</f>
        <v>Anexat la chestionarul recepționat</v>
      </c>
      <c r="BO37" s="70" t="str">
        <f>IF(Monitoring_new!BO37="","",Monitoring_new!BO37)</f>
        <v>nu</v>
      </c>
      <c r="BP37" s="104" t="str">
        <f>IF(Monitoring_new!BP37="","",Monitoring_new!BP37)</f>
        <v>Nu sînt informații (ultima dată verificat la 13.04.2020)</v>
      </c>
      <c r="BQ37" s="70" t="str">
        <f>IF(Monitoring_new!BQ37="","",Monitoring_new!BQ37)</f>
        <v>da</v>
      </c>
      <c r="BR37" s="88" t="str">
        <f>IF(Monitoring_new!BR37="","",Monitoring_new!BR37)</f>
        <v>http://www.energocom.md/about-us/transparenta/181-codul-de-etica</v>
      </c>
      <c r="BS37" s="70" t="str">
        <f>IF(Monitoring_new!BS37="","",Monitoring_new!BS37)</f>
        <v>nu</v>
      </c>
      <c r="BT37" s="104" t="str">
        <f>IF(Monitoring_new!BT37="","",Monitoring_new!BT37)</f>
        <v>Nu sînt informații (ultima dată verificat la 13.04.2020)</v>
      </c>
      <c r="BU37" s="70" t="str">
        <f>IF(Monitoring_new!BU37="","",Monitoring_new!BU37)</f>
        <v>nu</v>
      </c>
      <c r="BV37" s="88" t="str">
        <f>IF(Monitoring_new!BV37="","",Monitoring_new!BV37)</f>
        <v>Nu sînt informații (ultima dată verificat la 13.04.2020)</v>
      </c>
      <c r="BW37" s="70" t="str">
        <f>IF(Monitoring_new!BW37="","",Monitoring_new!BW37)</f>
        <v>nu</v>
      </c>
      <c r="BX37" s="89" t="str">
        <f>IF(Monitoring_new!BX37="","",Monitoring_new!BX37)</f>
        <v>Nu sînt informații (ultima dată verificat la 13.04.2020)</v>
      </c>
      <c r="BY37" s="70" t="str">
        <f>IF(Monitoring_new!BY37="","",Monitoring_new!BY37)</f>
        <v>nu</v>
      </c>
      <c r="BZ37" s="98" t="str">
        <f>IF(Monitoring_new!BZ37="","",Monitoring_new!BZ37)</f>
        <v>Nu sînt informații (ultima dată verificat la 13.04.2020)</v>
      </c>
      <c r="CA37" s="70" t="str">
        <f>IF(Monitoring_new!CA37="","",Monitoring_new!CA37)</f>
        <v>nu</v>
      </c>
      <c r="CB37" s="88" t="str">
        <f>IF(Monitoring_new!CB37="","",Monitoring_new!CB37)</f>
        <v>Nu sînt informații (ultima dată verificat la 13.04.2020)</v>
      </c>
      <c r="CC37" s="70" t="str">
        <f>IF(Monitoring_new!CC37="","",Monitoring_new!CC37)</f>
        <v>nu</v>
      </c>
      <c r="CD37" s="114" t="str">
        <f>IF(Monitoring_new!CD37="","",Monitoring_new!CD37)</f>
        <v>Nu sînt informații (ultima dată verificat la 13.04.2020)</v>
      </c>
      <c r="CE37" s="70" t="str">
        <f>IF(Monitoring_new!CE37="","",Monitoring_new!CE37)</f>
        <v>da</v>
      </c>
      <c r="CF37" s="123" t="str">
        <f>IF(Monitoring_new!CF37="","",Monitoring_new!CF37)</f>
        <v>http://manej.md/index.php?pag=news&amp;id=1234&amp;rid=39&amp;l=ro</v>
      </c>
      <c r="CG37" s="70" t="str">
        <f>IF(Monitoring_new!CG37="","",Monitoring_new!CG37)</f>
        <v>nu</v>
      </c>
      <c r="CH37" s="88" t="str">
        <f>IF(Monitoring_new!CH37="","",Monitoring_new!CH37)</f>
        <v>Nu sînt informații (ultima dată verificat la 13.04.2020)</v>
      </c>
      <c r="CI37" s="70" t="str">
        <f>IF(Monitoring_new!CI37="","",Monitoring_new!CI37)</f>
        <v>nu</v>
      </c>
      <c r="CJ37" s="89" t="str">
        <f>IF(Monitoring_new!CJ37="","",Monitoring_new!CJ37)</f>
        <v>Nu sînt informații (ultima dată verificat la 13.04.2020)</v>
      </c>
      <c r="CK37" s="70" t="str">
        <f>IF(Monitoring_new!CK37="","",Monitoring_new!CK37)</f>
        <v>nu</v>
      </c>
      <c r="CL37" s="88" t="str">
        <f>IF(Monitoring_new!CL37="","",Monitoring_new!CL37)</f>
        <v>Nu sînt informații (ultima dată verificat la 13.04.2020)</v>
      </c>
      <c r="CM37" s="70" t="str">
        <f>IF(Monitoring_new!CM37="","",Monitoring_new!CM37)</f>
        <v>nu</v>
      </c>
      <c r="CN37" s="89" t="str">
        <f>IF(Monitoring_new!CN37="","",Monitoring_new!CN37)</f>
        <v>Nu sînt informații (ultima dată verificat la 13.04.2020)</v>
      </c>
      <c r="CO37" s="70" t="str">
        <f>IF(Monitoring_new!CO37="","",Monitoring_new!CO37)</f>
        <v>da</v>
      </c>
      <c r="CP37" s="88" t="str">
        <f>IF(Monitoring_new!CP37="","",Monitoring_new!CP37)</f>
        <v>http://e-cmac.md/wp-content/uploads/2019/06/Ordin%20nr.88%20Regulament%20intern.pdf</v>
      </c>
      <c r="CQ37" s="70" t="str">
        <f>IF(Monitoring_new!CQ37="","",Monitoring_new!CQ37)</f>
        <v>nu</v>
      </c>
      <c r="CR37" s="89" t="str">
        <f>IF(Monitoring_new!CR37="","",Monitoring_new!CR37)</f>
        <v>Nu sînt informații (ultima dată verificat la 13.04.2020)</v>
      </c>
      <c r="CS37" s="70" t="str">
        <f>IF(Monitoring_new!CS37="","",Monitoring_new!CS37)</f>
        <v>da</v>
      </c>
      <c r="CT37" s="89" t="str">
        <f>IF(Monitoring_new!CT37="","",Monitoring_new!CT37)</f>
        <v>http://editurastiinta.md/despre-noi</v>
      </c>
      <c r="CU37" s="70" t="str">
        <f>IF(Monitoring_new!CU37="","",Monitoring_new!CU37)</f>
        <v>nu</v>
      </c>
      <c r="CV37" s="89" t="str">
        <f>IF(Monitoring_new!CV37="","",Monitoring_new!CV37)</f>
        <v>Nu sînt informații (ultima dată verificat la 13.04.2020)</v>
      </c>
      <c r="CW37" s="70" t="str">
        <f>IF(Monitoring_new!CW37="","",Monitoring_new!CW37)</f>
        <v>nu</v>
      </c>
      <c r="CX37" s="88" t="str">
        <f>IF(Monitoring_new!CX37="","",Monitoring_new!CX37)</f>
        <v>Nu sînt informații (ultima dată verificat la 13.04.2020)</v>
      </c>
      <c r="CY37" s="70" t="str">
        <f>IF(Monitoring_new!CY37="","",Monitoring_new!CY37)</f>
        <v>nu</v>
      </c>
      <c r="CZ37" s="88" t="str">
        <f>IF(Monitoring_new!CZ37="","",Monitoring_new!CZ37)</f>
        <v>Nu sînt informații (ultima dată verificat la 13.04.2020)</v>
      </c>
      <c r="DA37" s="70" t="str">
        <f>IF(Monitoring_new!DA37="","",Monitoring_new!DA37)</f>
        <v>nu</v>
      </c>
      <c r="DB37" s="126" t="str">
        <f>IF(Monitoring_new!DB37="","",Monitoring_new!DB37)</f>
        <v>Nu sînt informații (ultima dată verificat la 13.04.2020)</v>
      </c>
      <c r="DC37" s="70" t="str">
        <f>IF(Monitoring_new!DC37="","",Monitoring_new!DC37)</f>
        <v>da</v>
      </c>
      <c r="DD37" s="88" t="str">
        <f>IF(Monitoring_new!DD37="","",Monitoring_new!DD37)</f>
        <v>Anexat la chestionarul recepționat</v>
      </c>
      <c r="DE37" s="70" t="str">
        <f>IF(Monitoring_new!DE37="","",Monitoring_new!DE37)</f>
        <v>nu</v>
      </c>
      <c r="DF37" s="88" t="str">
        <f>IF(Monitoring_new!DF37="","",Monitoring_new!DF37)</f>
        <v>Nu sînt informații (ultima dată verificat la 13.04.2020)</v>
      </c>
      <c r="DG37" s="70" t="str">
        <f>IF(Monitoring_new!DG37="","",Monitoring_new!DG37)</f>
        <v>nu</v>
      </c>
      <c r="DH37" s="88" t="str">
        <f>IF(Monitoring_new!DH37="","",Monitoring_new!DH37)</f>
        <v>Nu sînt informații (ultima dată verificat la 13.04.2020)</v>
      </c>
      <c r="DI37" s="70" t="str">
        <f>IF(Monitoring_new!DI37="","",Monitoring_new!DI37)</f>
        <v>nu</v>
      </c>
      <c r="DJ37" s="88" t="str">
        <f>IF(Monitoring_new!DJ37="","",Monitoring_new!DJ37)</f>
        <v>Nu sînt informații (ultima dată verificat la 13.04.2020)</v>
      </c>
      <c r="DK37" s="70" t="str">
        <f>IF(Monitoring_new!DK37="","",Monitoring_new!DK37)</f>
        <v>nu</v>
      </c>
      <c r="DL37" s="88" t="str">
        <f>IF(Monitoring_new!DL37="","",Monitoring_new!DL37)</f>
        <v>Nu sînt informații (ultima dată verificat la 13.04.2020)</v>
      </c>
      <c r="DM37" s="70" t="str">
        <f>IF(Monitoring_new!DM37="","",Monitoring_new!DM37)</f>
        <v>nu</v>
      </c>
      <c r="DN37" s="88" t="str">
        <f>IF(Monitoring_new!DN37="","",Monitoring_new!DN37)</f>
        <v>Nu sînt informații (ultima dată verificat la 13.04.2020)</v>
      </c>
      <c r="DO37" s="70" t="str">
        <f>IF(Monitoring_new!DO37="","",Monitoring_new!DO37)</f>
        <v>nu</v>
      </c>
      <c r="DP37" s="88" t="str">
        <f>IF(Monitoring_new!DP37="","",Monitoring_new!DP37)</f>
        <v>Nu sînt informații (ultima dată verificat la 13.04.2020)</v>
      </c>
      <c r="DQ37" s="70" t="str">
        <f>IF(Monitoring_new!DQ37="","",Monitoring_new!DQ37)</f>
        <v>nu</v>
      </c>
      <c r="DR37" s="88" t="str">
        <f>IF(Monitoring_new!DR37="","",Monitoring_new!DR37)</f>
        <v>Nu sînt informații (ultima dată verificat la 13.04.2020)</v>
      </c>
      <c r="DS37" s="70" t="str">
        <f>IF(Monitoring_new!DS37="","",Monitoring_new!DS37)</f>
        <v>nu</v>
      </c>
      <c r="DT37" s="88" t="str">
        <f>IF(Monitoring_new!DT37="","",Monitoring_new!DT37)</f>
        <v>Nu sînt informații (ultima dată verificat la 13.04.2020)</v>
      </c>
      <c r="DU37" s="70" t="str">
        <f>IF(Monitoring_new!DU37="","",Monitoring_new!DU37)</f>
        <v>nu</v>
      </c>
      <c r="DV37" s="88" t="str">
        <f>IF(Monitoring_new!DV37="","",Monitoring_new!DV37)</f>
        <v>Nu sînt informații (ultima dată verificat la 13.04.2020)</v>
      </c>
      <c r="DW37" s="70" t="str">
        <f>IF(Monitoring_new!DW37="","",Monitoring_new!DW37)</f>
        <v>nu</v>
      </c>
      <c r="DX37" s="88" t="str">
        <f>IF(Monitoring_new!DX37="","",Monitoring_new!DX37)</f>
        <v>Nu sînt informații (ultima dată verificat la 13.04.2020)</v>
      </c>
      <c r="DY37" s="70" t="str">
        <f>IF(Monitoring_new!DY37="","",Monitoring_new!DY37)</f>
        <v>nu</v>
      </c>
      <c r="DZ37" s="88" t="str">
        <f>IF(Monitoring_new!DZ37="","",Monitoring_new!DZ37)</f>
        <v>Nu sînt informații (ultima dată verificat la 13.04.2020)</v>
      </c>
      <c r="EA37" s="70" t="str">
        <f>IF(Monitoring_new!EA37="","",Monitoring_new!EA37)</f>
        <v>nu</v>
      </c>
      <c r="EB37" s="88" t="str">
        <f>IF(Monitoring_new!EB37="","",Monitoring_new!EB37)</f>
        <v>Nu sînt informații (ultima dată verificat la 13.04.2020)</v>
      </c>
      <c r="EC37" s="70" t="str">
        <f>IF(Monitoring_new!EC37="","",Monitoring_new!EC37)</f>
        <v>nu</v>
      </c>
      <c r="ED37" s="88" t="str">
        <f>IF(Monitoring_new!ED37="","",Monitoring_new!ED37)</f>
        <v>Nu sînt informații (ultima dată verificat la 13.04.2020)</v>
      </c>
      <c r="EE37" s="70" t="str">
        <f>IF(Monitoring_new!EE37="","",Monitoring_new!EE37)</f>
        <v>nu</v>
      </c>
      <c r="EF37" s="88" t="str">
        <f>IF(Monitoring_new!EF37="","",Monitoring_new!EF37)</f>
        <v>Nu sînt informații (ultima dată verificat la 13.04.2020)</v>
      </c>
      <c r="EG37" s="70" t="str">
        <f>IF(Monitoring_new!EG37="","",Monitoring_new!EG37)</f>
        <v>nu</v>
      </c>
      <c r="EH37" s="88" t="str">
        <f>IF(Monitoring_new!EH37="","",Monitoring_new!EH37)</f>
        <v>Nu sînt informații (ultima dată verificat la 13.04.2020)</v>
      </c>
      <c r="EI37" s="70" t="str">
        <f>IF(Monitoring_new!EI37="","",Monitoring_new!EI37)</f>
        <v>da</v>
      </c>
      <c r="EJ37" s="88" t="str">
        <f>IF(Monitoring_new!EJ37="","",Monitoring_new!EJ37)</f>
        <v>Codul anexat la chestionarul recepționat</v>
      </c>
      <c r="EK37" s="70" t="str">
        <f>IF(Monitoring_new!EK37="","",Monitoring_new!EK37)</f>
        <v>nu</v>
      </c>
      <c r="EL37" s="88" t="str">
        <f>IF(Monitoring_new!EL37="","",Monitoring_new!EL37)</f>
        <v>Nu sînt informații (ultima dată verificat la 13.04.2020)</v>
      </c>
      <c r="EM37" s="70" t="str">
        <f>IF(Monitoring_new!EM37="","",Monitoring_new!EM37)</f>
        <v>nu</v>
      </c>
      <c r="EN37" s="88" t="str">
        <f>IF(Monitoring_new!EN37="","",Monitoring_new!EN37)</f>
        <v>Nu sînt informații (ultima dată verificat la 13.04.2020)</v>
      </c>
      <c r="EO37" s="70" t="str">
        <f>IF(Monitoring_new!EO37="","",Monitoring_new!EO37)</f>
        <v>nu</v>
      </c>
      <c r="EP37" s="88" t="str">
        <f>IF(Monitoring_new!EP37="","",Monitoring_new!EP37)</f>
        <v>Nu sînt informații (ultima dată verificat la 13.04.2020)</v>
      </c>
      <c r="EQ37" s="70" t="str">
        <f>IF(Monitoring_new!EQ37="","",Monitoring_new!EQ37)</f>
        <v>nu</v>
      </c>
      <c r="ER37" s="88" t="str">
        <f>IF(Monitoring_new!ER37="","",Monitoring_new!ER37)</f>
        <v>Nu sînt informații (ultima dată verificat la 13.04.2020)</v>
      </c>
      <c r="ES37" s="70" t="str">
        <f>IF(Monitoring_new!ES37="","",Monitoring_new!ES37)</f>
        <v>nu</v>
      </c>
      <c r="ET37" s="88" t="str">
        <f>IF(Monitoring_new!ET37="","",Monitoring_new!ET37)</f>
        <v>Nu sînt informații (ultima dată verificat la 13.04.2020)</v>
      </c>
      <c r="EU37" s="70" t="str">
        <f>IF(Monitoring_new!EU37="","",Monitoring_new!EU37)</f>
        <v>nu</v>
      </c>
      <c r="EV37" s="88" t="str">
        <f>IF(Monitoring_new!EV37="","",Monitoring_new!EV37)</f>
        <v>Nu sînt informații (ultima dată verificat la 13.04.2020)</v>
      </c>
      <c r="EW37" s="70" t="str">
        <f>IF(Monitoring_new!EW37="","",Monitoring_new!EW37)</f>
        <v>nu</v>
      </c>
      <c r="EX37" s="88" t="str">
        <f>IF(Monitoring_new!EX37="","",Monitoring_new!EX37)</f>
        <v>Nu sînt informații (ultima dată verificat la 13.04.2020)</v>
      </c>
      <c r="EY37" s="70" t="str">
        <f>IF(Monitoring_new!EY37="","",Monitoring_new!EY37)</f>
        <v>nu</v>
      </c>
      <c r="EZ37" s="88" t="str">
        <f>IF(Monitoring_new!EZ37="","",Monitoring_new!EZ37)</f>
        <v>Nu sînt informații (ultima dată verificat la 13.04.2020)</v>
      </c>
      <c r="FA37" s="173" t="str">
        <f t="shared" si="0"/>
        <v>da</v>
      </c>
      <c r="FB37" s="173">
        <f t="shared" si="1"/>
        <v>11</v>
      </c>
      <c r="FC37" s="173" t="str">
        <f t="shared" si="2"/>
        <v>nu</v>
      </c>
      <c r="FD37" s="173">
        <f t="shared" si="3"/>
        <v>55</v>
      </c>
      <c r="FE37" s="173" t="str">
        <f t="shared" si="4"/>
        <v>partial</v>
      </c>
      <c r="FF37" s="173">
        <f t="shared" si="5"/>
        <v>1</v>
      </c>
      <c r="FG37" s="173" t="str">
        <f t="shared" si="6"/>
        <v>N/A</v>
      </c>
      <c r="FH37" s="173">
        <f t="shared" si="7"/>
        <v>0</v>
      </c>
      <c r="FI37" s="173" t="str">
        <f t="shared" si="10"/>
        <v>___</v>
      </c>
      <c r="FJ37" s="173">
        <f t="shared" si="11"/>
        <v>0</v>
      </c>
      <c r="FK37" s="173">
        <f t="shared" si="12"/>
        <v>67</v>
      </c>
      <c r="FL37" s="173" t="str">
        <f t="shared" si="8"/>
        <v>da</v>
      </c>
      <c r="FM37" s="173" t="str">
        <f t="shared" si="9"/>
        <v>nu</v>
      </c>
      <c r="FN37" s="173">
        <f t="shared" si="13"/>
        <v>11</v>
      </c>
      <c r="FO37" s="173">
        <f t="shared" si="14"/>
        <v>55</v>
      </c>
      <c r="FP37" s="173">
        <f t="shared" si="15"/>
        <v>67</v>
      </c>
      <c r="FQ37" s="177">
        <f t="shared" si="16"/>
        <v>0.16417910447761194</v>
      </c>
      <c r="FR37" s="177">
        <f t="shared" si="17"/>
        <v>0.82089552238805974</v>
      </c>
      <c r="FS37" s="177">
        <f>COUNTIFS($W37:$EY37,$FL37,Points_new!$W$52:$EY$52,FS$1)/((COUNTIF(Points_new!$W$52:$EY$52,FS$1)-COUNTIFS($W37:$EY37,$FG37,Points_new!$W$52:$EY$52,FS$1)))</f>
        <v>0.16417910447761194</v>
      </c>
      <c r="FT37" s="177">
        <f>COUNTIFS($W37:$EY37,$FL37,Points_new!$W$51:$EY$51,FT$1)/((COUNTIF(Points_new!$W$51:$EY$51,FT$1)-COUNTIFS($W37:$EY37,$FG37,Points_new!$W$51:$EY$51,FT$1)))</f>
        <v>0.18333333333333332</v>
      </c>
      <c r="FU37" s="177">
        <f>COUNTIFS($W37:$EY37,$FL37,Points_new!$W$51:$EY$51,FU$1)/((COUNTIF(Points_new!$W$51:$EY$51,FU$1)-COUNTIFS($W37:$EY37,$FG37,Points_new!$W$51:$EY$51,FU$1)))</f>
        <v>0</v>
      </c>
      <c r="FV37" s="177" t="e">
        <f>COUNTIFS($W37:$EY37,$FL37,Points_new!$W$51:$EY$51,FV$1)/((COUNTIF(Points_new!$W$51:$EY$51,FV$1)-COUNTIFS($W37:$EY37,$FG37,Points_new!$W$51:$EY$51,FV$1)))</f>
        <v>#DIV/0!</v>
      </c>
      <c r="FW37" s="177" t="e">
        <f>COUNTIFS($W37:$EY37,$FL37,Points_new!$W$51:$EY$51,FW$1)/((COUNTIF(Points_new!$W$51:$EY$51,FW$1)-COUNTIFS($W37:$EY37,$FG37,Points_new!$W$51:$EY$51,FW$1)))</f>
        <v>#DIV/0!</v>
      </c>
      <c r="FX37" s="177">
        <f>COUNTIFS($W37:$EY37,$FL37,Points_new!$W$57:$EY$57,FX$1)/((COUNTIF(Points_new!$W$57:$EY$57,FX$1)-COUNTIFS($W37:$EY37,$FG37,Points_new!$W$57:$EY$57,FX$1)))</f>
        <v>0</v>
      </c>
      <c r="FY37" s="177">
        <f>COUNTIFS($W37:$EY37,$FL37,Points_new!$W$57:$EY$57,FY$1)/((COUNTIF(Points_new!$W$57:$EY$57,FY$1)-COUNTIFS($W37:$EY37,$FG37,Points_new!$W$57:$EY$57,FY$1)))</f>
        <v>0</v>
      </c>
      <c r="FZ37" s="177">
        <f>COUNTIFS($W37:$EY37,$FL37,Points_new!$W$57:$EY$57,FZ$1)/((COUNTIF(Points_new!$W$57:$EY$57,FZ$1)-COUNTIFS($W37:$EY37,$FG37,Points_new!$W$57:$EY$57,FZ$1)))</f>
        <v>0</v>
      </c>
      <c r="GA37" s="177">
        <f>COUNTIFS($W37:$EY37,$FL37,Points_new!$W$57:$EY$57,GA$1)/((COUNTIF(Points_new!$W$57:$EY$57,GA$1)-COUNTIFS($W37:$EY37,$FG37,Points_new!$W$57:$EY$57,GA$1)))</f>
        <v>0</v>
      </c>
      <c r="GB37" s="177" t="e">
        <f>COUNTIFS($W37:$EY37,$FL37,Points_new!$W$57:$EY$57,GB$1)/((COUNTIF(Points_new!$W$57:$EY$57,GB$1)-COUNTIFS($W37:$EY37,$FG37,Points_new!$W$57:$EY$57,GB$1)))</f>
        <v>#DIV/0!</v>
      </c>
      <c r="GC37" s="177" t="e">
        <f>COUNTIFS($W37:$EY37,$FL37,Points_new!$W$57:$EY$57,GC$1)/((COUNTIF(Points_new!$W$57:$EY$57,GC$1)-COUNTIFS($W37:$EY37,$FG37,Points_new!$W$57:$EY$57,GC$1)))</f>
        <v>#DIV/0!</v>
      </c>
      <c r="GD37" s="177">
        <f>COUNTIFS($W37:$EY37,$FL37,Points_new!$W$55:$EY$55,GD$1)/((COUNTIF(Points_new!$W$55:$EY$55,GD$1)-COUNTIFS($W37:$EY37,$FG37,Points_new!$W$55:$EY$55,GD$1)))</f>
        <v>0.16417910447761194</v>
      </c>
      <c r="GE37" s="177" t="e">
        <f>COUNTIFS($W37:$EY37,$FL37,Points_new!$W$55:$EY$55,GE$1)/((COUNTIF(Points_new!$W$55:$EY$55,GE$1)-COUNTIFS($W37:$EY37,$FG37,Points_new!$W$55:$EY$55,GE$1)))</f>
        <v>#DIV/0!</v>
      </c>
      <c r="GF37" s="177" t="e">
        <f>COUNTIFS($W37:$EY37,$FL37,Points_new!$W$55:$EY$55,GF$1)/((COUNTIF(Points_new!$W$55:$EY$55,GF$1)-COUNTIFS($W37:$EY37,$FG37,Points_new!$W$55:$EY$55,GF$1)))</f>
        <v>#DIV/0!</v>
      </c>
    </row>
    <row r="38" spans="1:188" ht="15" customHeight="1" x14ac:dyDescent="0.3">
      <c r="A38" s="13" t="str">
        <f>Monitoring_new!A38</f>
        <v>Q37</v>
      </c>
      <c r="B38" s="162" t="str">
        <f>Monitoring_new!B38</f>
        <v>Întreprinderea a elaborat și implementează un Cod (standarde) de guvernanță corporativă ?</v>
      </c>
      <c r="C38" s="162" t="str">
        <f>Monitoring_new!C38</f>
        <v>Has the enterprise developed and implemented a Corporate Governance Code (standards)?</v>
      </c>
      <c r="D38" s="8" t="str">
        <f>Monitoring_new!D38</f>
        <v>Ethics and conflict of interests</v>
      </c>
      <c r="E38" s="1" t="str">
        <f>Monitoring_new!E38</f>
        <v>eci3</v>
      </c>
      <c r="F38" s="1" t="str">
        <f>Monitoring_new!F38</f>
        <v>eci3k</v>
      </c>
      <c r="G38" s="9">
        <f>Monitoring_new!G38</f>
        <v>2</v>
      </c>
      <c r="H38" s="1" t="str">
        <f>Monitoring_new!H38</f>
        <v>da</v>
      </c>
      <c r="I38" s="1" t="str">
        <f>Monitoring_new!I38</f>
        <v>yes</v>
      </c>
      <c r="J38" s="1" t="str">
        <f>Monitoring_new!J38</f>
        <v>nu</v>
      </c>
      <c r="K38" s="1" t="str">
        <f>Monitoring_new!K38</f>
        <v>no</v>
      </c>
      <c r="L38" s="1" t="str">
        <f>Monitoring_new!L38</f>
        <v>partial</v>
      </c>
      <c r="M38" s="1" t="str">
        <f>Monitoring_new!M38</f>
        <v>partially</v>
      </c>
      <c r="N38" s="1" t="str">
        <f>Monitoring_new!N38</f>
        <v>N/A</v>
      </c>
      <c r="O38" s="1" t="str">
        <f>Monitoring_new!O38</f>
        <v>N/A</v>
      </c>
      <c r="P38" s="1" t="str">
        <f>Monitoring_new!P38</f>
        <v>___</v>
      </c>
      <c r="Q38" s="1" t="str">
        <f>Monitoring_new!Q38</f>
        <v>___</v>
      </c>
      <c r="R38" s="9">
        <f>Monitoring_new!R38</f>
        <v>2</v>
      </c>
      <c r="S38" s="1">
        <f>Monitoring_new!S38</f>
        <v>0</v>
      </c>
      <c r="T38" s="9">
        <f>Monitoring_new!T38</f>
        <v>1</v>
      </c>
      <c r="U38" s="1" t="str">
        <f>Monitoring_new!U38</f>
        <v>N/A</v>
      </c>
      <c r="V38" s="1" t="str">
        <f>Monitoring_new!V38</f>
        <v>___</v>
      </c>
      <c r="W38" s="70" t="str">
        <f>IF(Monitoring_new!W38="","",Monitoring_new!W38)</f>
        <v>nu</v>
      </c>
      <c r="X38" s="47" t="str">
        <f>IF(Monitoring_new!X38="","",Monitoring_new!X38)</f>
        <v>Pagina web nefuncțională ( 13 aprilie 2020)</v>
      </c>
      <c r="Y38" s="70" t="str">
        <f>IF(Monitoring_new!Y38="","",Monitoring_new!Y38)</f>
        <v>da</v>
      </c>
      <c r="Z38" s="62" t="str">
        <f>IF(Monitoring_new!Z38="","",Monitoring_new!Z38)</f>
        <v>http://www.franzeluta.info/files/Cod%20de%20guvernare%20corporativa.pdf</v>
      </c>
      <c r="AA38" s="70" t="str">
        <f>IF(Monitoring_new!AA38="","",Monitoring_new!AA38)</f>
        <v>nu</v>
      </c>
      <c r="AB38" s="68" t="str">
        <f>IF(Monitoring_new!AB38="","",Monitoring_new!AB38)</f>
        <v>Nu sînt informații pe web (ultima dată verificat la 13.04.2020)</v>
      </c>
      <c r="AC38" s="70" t="str">
        <f>IF(Monitoring_new!AC38="","",Monitoring_new!AC38)</f>
        <v>nu</v>
      </c>
      <c r="AD38" s="89" t="str">
        <f>IF(Monitoring_new!AD38="","",Monitoring_new!AD38)</f>
        <v>Nu sînt informații pe web (ultima dată verificat la 13.04.2020)</v>
      </c>
      <c r="AE38" s="70" t="str">
        <f>IF(Monitoring_new!AE38="","",Monitoring_new!AE38)</f>
        <v>nu</v>
      </c>
      <c r="AF38" s="88" t="str">
        <f>IF(Monitoring_new!AF38="","",Monitoring_new!AF38)</f>
        <v>Nu sînt informații pe web (ultima dată verificat la 13.04.2020)</v>
      </c>
      <c r="AG38" s="70" t="str">
        <f>IF(Monitoring_new!AG38="","",Monitoring_new!AG38)</f>
        <v>nu</v>
      </c>
      <c r="AH38" s="88" t="str">
        <f>IF(Monitoring_new!AH38="","",Monitoring_new!AH38)</f>
        <v>Nu sînt informații pe web (ultima dată verificat la 13.04.2020)</v>
      </c>
      <c r="AI38" s="70" t="str">
        <f>IF(Monitoring_new!AI38="","",Monitoring_new!AI38)</f>
        <v>nu</v>
      </c>
      <c r="AJ38" s="104" t="str">
        <f>IF(Monitoring_new!AJ38="","",Monitoring_new!AJ38)</f>
        <v>Nu sînt informații (ultima dată verificat la 13.04.2020)</v>
      </c>
      <c r="AK38" s="70" t="str">
        <f>IF(Monitoring_new!AK38="","",Monitoring_new!AK38)</f>
        <v>nu</v>
      </c>
      <c r="AL38" s="98" t="str">
        <f>IF(Monitoring_new!AL38="","",Monitoring_new!AL38)</f>
        <v>Nu sînt informații (ultima dată verificat la 13.04.2020)</v>
      </c>
      <c r="AM38" s="70" t="str">
        <f>IF(Monitoring_new!AM38="","",Monitoring_new!AM38)</f>
        <v>nu</v>
      </c>
      <c r="AN38" s="89" t="str">
        <f>IF(Monitoring_new!AN38="","",Monitoring_new!AN38)</f>
        <v>Nu sînt informații (ultima dată verificat la 13.04.2020)</v>
      </c>
      <c r="AO38" s="70" t="str">
        <f>IF(Monitoring_new!AO38="","",Monitoring_new!AO38)</f>
        <v>nu</v>
      </c>
      <c r="AP38" s="88" t="str">
        <f>IF(Monitoring_new!AP38="","",Monitoring_new!AP38)</f>
        <v>Nu sînt informații (ultima dată verificat la 13.04.2020)</v>
      </c>
      <c r="AQ38" s="70" t="str">
        <f>IF(Monitoring_new!AQ38="","",Monitoring_new!AQ38)</f>
        <v>nu</v>
      </c>
      <c r="AR38" s="88" t="str">
        <f>IF(Monitoring_new!AR38="","",Monitoring_new!AR38)</f>
        <v>Nu sînt informații (ultima dată verificat la 13.04.2020)</v>
      </c>
      <c r="AS38" s="70" t="str">
        <f>IF(Monitoring_new!AS38="","",Monitoring_new!AS38)</f>
        <v>nu</v>
      </c>
      <c r="AT38" s="89" t="str">
        <f>IF(Monitoring_new!AT38="","",Monitoring_new!AT38)</f>
        <v>Nu sînt informații (ultima dată verificat la 13.04.2020)</v>
      </c>
      <c r="AU38" s="70" t="str">
        <f>IF(Monitoring_new!AU38="","",Monitoring_new!AU38)</f>
        <v>nu</v>
      </c>
      <c r="AV38" s="89" t="str">
        <f>IF(Monitoring_new!AV38="","",Monitoring_new!AV38)</f>
        <v>Nu sînt informații (ultima dată verificat la 13.04.2020)</v>
      </c>
      <c r="AW38" s="70" t="str">
        <f>IF(Monitoring_new!AW38="","",Monitoring_new!AW38)</f>
        <v>nu</v>
      </c>
      <c r="AX38" s="98" t="str">
        <f>IF(Monitoring_new!AX38="","",Monitoring_new!AX38)</f>
        <v>Nu sînt informații (ultima dată verificat la 13.04.2020)</v>
      </c>
      <c r="AY38" s="70" t="str">
        <f>IF(Monitoring_new!AY38="","",Monitoring_new!AY38)</f>
        <v>nu</v>
      </c>
      <c r="AZ38" s="89" t="str">
        <f>IF(Monitoring_new!AZ38="","",Monitoring_new!AZ38)</f>
        <v>Nu sînt informații (ultima dată verificat la 13.04.2020)</v>
      </c>
      <c r="BA38" s="70" t="str">
        <f>IF(Monitoring_new!BA38="","",Monitoring_new!BA38)</f>
        <v>nu</v>
      </c>
      <c r="BB38" s="88" t="str">
        <f>IF(Monitoring_new!BB38="","",Monitoring_new!BB38)</f>
        <v>Nu sînt informații (ultima dată verificat la 13.04.2020)</v>
      </c>
      <c r="BC38" s="70" t="str">
        <f>IF(Monitoring_new!BC38="","",Monitoring_new!BC38)</f>
        <v>nu</v>
      </c>
      <c r="BD38" s="89" t="str">
        <f>IF(Monitoring_new!BD38="","",Monitoring_new!BD38)</f>
        <v>Nu sînt informații (ultima dată verificat la 13.04.2020)</v>
      </c>
      <c r="BE38" s="70" t="str">
        <f>IF(Monitoring_new!BE38="","",Monitoring_new!BE38)</f>
        <v>nu</v>
      </c>
      <c r="BF38" s="89" t="str">
        <f>IF(Monitoring_new!BF38="","",Monitoring_new!BF38)</f>
        <v>Nu sînt informații (ultima dată verificat la 13.04.2020)</v>
      </c>
      <c r="BG38" s="70" t="str">
        <f>IF(Monitoring_new!BG38="","",Monitoring_new!BG38)</f>
        <v>nu</v>
      </c>
      <c r="BH38" s="104" t="str">
        <f>IF(Monitoring_new!BH38="","",Monitoring_new!BH38)</f>
        <v>Nu sînt informații (ultima dată verificat la 13.04.2020)</v>
      </c>
      <c r="BI38" s="70" t="str">
        <f>IF(Monitoring_new!BI38="","",Monitoring_new!BI38)</f>
        <v>partial</v>
      </c>
      <c r="BJ38" s="88" t="str">
        <f>IF(Monitoring_new!BJ38="","",Monitoring_new!BJ38)</f>
        <v>Pe web este doar decizia privind aprobarea Codului
https://www.metalferos.md/rezultatele-adunarii-actionarilor/</v>
      </c>
      <c r="BK38" s="70" t="str">
        <f>IF(Monitoring_new!BK38="","",Monitoring_new!BK38)</f>
        <v>nu</v>
      </c>
      <c r="BL38" s="89" t="str">
        <f>IF(Monitoring_new!BL38="","",Monitoring_new!BL38)</f>
        <v>Nu sînt informații (ultima dată verificat la 13.04.2020)</v>
      </c>
      <c r="BM38" s="70" t="str">
        <f>IF(Monitoring_new!BM38="","",Monitoring_new!BM38)</f>
        <v>nu</v>
      </c>
      <c r="BN38" s="89" t="str">
        <f>IF(Monitoring_new!BN38="","",Monitoring_new!BN38)</f>
        <v>Nu sînt informații (ultima dată verificat la 13.04.2020)</v>
      </c>
      <c r="BO38" s="70" t="str">
        <f>IF(Monitoring_new!BO38="","",Monitoring_new!BO38)</f>
        <v>nu</v>
      </c>
      <c r="BP38" s="104" t="str">
        <f>IF(Monitoring_new!BP38="","",Monitoring_new!BP38)</f>
        <v>Nu sînt informații (ultima dată verificat la 13.04.2020)</v>
      </c>
      <c r="BQ38" s="70" t="str">
        <f>IF(Monitoring_new!BQ38="","",Monitoring_new!BQ38)</f>
        <v>da</v>
      </c>
      <c r="BR38" s="88" t="str">
        <f>IF(Monitoring_new!BR38="","",Monitoring_new!BR38)</f>
        <v>http://www.energocom.md/images/transparenta/Informatii-privind-evenimentele-care-influenteaza-emitentul.pdf
http://www.energocom.md/about-us/transparenta/171-codul-de-guvernanta-egc</v>
      </c>
      <c r="BS38" s="70" t="str">
        <f>IF(Monitoring_new!BS38="","",Monitoring_new!BS38)</f>
        <v>nu</v>
      </c>
      <c r="BT38" s="104" t="str">
        <f>IF(Monitoring_new!BT38="","",Monitoring_new!BT38)</f>
        <v>Nu sînt informații (ultima dată verificat la 13.04.2020)</v>
      </c>
      <c r="BU38" s="70" t="str">
        <f>IF(Monitoring_new!BU38="","",Monitoring_new!BU38)</f>
        <v>nu</v>
      </c>
      <c r="BV38" s="89" t="str">
        <f>IF(Monitoring_new!BV38="","",Monitoring_new!BV38)</f>
        <v>Nu sînt informații (ultima dată verificat la 13.04.2020)</v>
      </c>
      <c r="BW38" s="70" t="str">
        <f>IF(Monitoring_new!BW38="","",Monitoring_new!BW38)</f>
        <v>nu</v>
      </c>
      <c r="BX38" s="89" t="str">
        <f>IF(Monitoring_new!BX38="","",Monitoring_new!BX38)</f>
        <v>Nu sînt informații (ultima dată verificat la 13.04.2020)</v>
      </c>
      <c r="BY38" s="70" t="str">
        <f>IF(Monitoring_new!BY38="","",Monitoring_new!BY38)</f>
        <v>nu</v>
      </c>
      <c r="BZ38" s="98" t="str">
        <f>IF(Monitoring_new!BZ38="","",Monitoring_new!BZ38)</f>
        <v>Nu sînt informații (ultima dată verificat la 13.04.2020)</v>
      </c>
      <c r="CA38" s="70" t="str">
        <f>IF(Monitoring_new!CA38="","",Monitoring_new!CA38)</f>
        <v>nu</v>
      </c>
      <c r="CB38" s="88" t="str">
        <f>IF(Monitoring_new!CB38="","",Monitoring_new!CB38)</f>
        <v>Nu sînt informații (ultima dată verificat la 13.04.2020)</v>
      </c>
      <c r="CC38" s="70" t="str">
        <f>IF(Monitoring_new!CC38="","",Monitoring_new!CC38)</f>
        <v>nu</v>
      </c>
      <c r="CD38" s="115" t="str">
        <f>IF(Monitoring_new!CD38="","",Monitoring_new!CD38)</f>
        <v>Nu sînt informații (ultima dată verificat la 13.04.2020)</v>
      </c>
      <c r="CE38" s="70" t="str">
        <f>IF(Monitoring_new!CE38="","",Monitoring_new!CE38)</f>
        <v>nu</v>
      </c>
      <c r="CF38" s="62" t="str">
        <f>IF(Monitoring_new!CF38="","",Monitoring_new!CF38)</f>
        <v>Nu sînt informații (ultima dată verificat la 13.04.2020)</v>
      </c>
      <c r="CG38" s="70" t="str">
        <f>IF(Monitoring_new!CG38="","",Monitoring_new!CG38)</f>
        <v>nu</v>
      </c>
      <c r="CH38" s="88" t="str">
        <f>IF(Monitoring_new!CH38="","",Monitoring_new!CH38)</f>
        <v>Nu sînt informații (ultima dată verificat la 13.04.2020)</v>
      </c>
      <c r="CI38" s="70" t="str">
        <f>IF(Monitoring_new!CI38="","",Monitoring_new!CI38)</f>
        <v>nu</v>
      </c>
      <c r="CJ38" s="88" t="str">
        <f>IF(Monitoring_new!CJ38="","",Monitoring_new!CJ38)</f>
        <v>Nu sînt informații (ultima dată verificat la 13.04.2020)</v>
      </c>
      <c r="CK38" s="70" t="str">
        <f>IF(Monitoring_new!CK38="","",Monitoring_new!CK38)</f>
        <v>nu</v>
      </c>
      <c r="CL38" s="88" t="str">
        <f>IF(Monitoring_new!CL38="","",Monitoring_new!CL38)</f>
        <v>Nu sînt informații (ultima dată verificat la 13.04.2020)</v>
      </c>
      <c r="CM38" s="70" t="str">
        <f>IF(Monitoring_new!CM38="","",Monitoring_new!CM38)</f>
        <v>nu</v>
      </c>
      <c r="CN38" s="88" t="str">
        <f>IF(Monitoring_new!CN38="","",Monitoring_new!CN38)</f>
        <v>Nu sînt informații (ultima dată verificat la 13.04.2020)</v>
      </c>
      <c r="CO38" s="70" t="str">
        <f>IF(Monitoring_new!CO38="","",Monitoring_new!CO38)</f>
        <v>nu</v>
      </c>
      <c r="CP38" s="88" t="str">
        <f>IF(Monitoring_new!CP38="","",Monitoring_new!CP38)</f>
        <v>Nu sînt informații (ultima dată verificat la 13.04.2020)</v>
      </c>
      <c r="CQ38" s="70" t="str">
        <f>IF(Monitoring_new!CQ38="","",Monitoring_new!CQ38)</f>
        <v>nu</v>
      </c>
      <c r="CR38" s="89" t="str">
        <f>IF(Monitoring_new!CR38="","",Monitoring_new!CR38)</f>
        <v>Nu sînt informații (ultima dată verificat la 13.04.2020)</v>
      </c>
      <c r="CS38" s="70" t="str">
        <f>IF(Monitoring_new!CS38="","",Monitoring_new!CS38)</f>
        <v>nu</v>
      </c>
      <c r="CT38" s="88" t="str">
        <f>IF(Monitoring_new!CT38="","",Monitoring_new!CT38)</f>
        <v>Nu sînt informații (ultima dată verificat la 13.04.2020)</v>
      </c>
      <c r="CU38" s="70" t="str">
        <f>IF(Monitoring_new!CU38="","",Monitoring_new!CU38)</f>
        <v>nu</v>
      </c>
      <c r="CV38" s="89" t="str">
        <f>IF(Monitoring_new!CV38="","",Monitoring_new!CV38)</f>
        <v>Nu sînt informații (ultima dată verificat la 13.04.2020)</v>
      </c>
      <c r="CW38" s="70" t="str">
        <f>IF(Monitoring_new!CW38="","",Monitoring_new!CW38)</f>
        <v>nu</v>
      </c>
      <c r="CX38" s="89" t="str">
        <f>IF(Monitoring_new!CX38="","",Monitoring_new!CX38)</f>
        <v>Nu sînt informații (ultima dată verificat la 13.04.2020)</v>
      </c>
      <c r="CY38" s="70" t="str">
        <f>IF(Monitoring_new!CY38="","",Monitoring_new!CY38)</f>
        <v>nu</v>
      </c>
      <c r="CZ38" s="88" t="str">
        <f>IF(Monitoring_new!CZ38="","",Monitoring_new!CZ38)</f>
        <v>Nu sînt informații (ultima dată verificat la 13.04.2020)</v>
      </c>
      <c r="DA38" s="70" t="str">
        <f>IF(Monitoring_new!DA38="","",Monitoring_new!DA38)</f>
        <v>nu</v>
      </c>
      <c r="DB38" s="88" t="str">
        <f>IF(Monitoring_new!DB38="","",Monitoring_new!DB38)</f>
        <v>Nu sînt informații (ultima dată verificat la 13.04.2020)</v>
      </c>
      <c r="DC38" s="70" t="str">
        <f>IF(Monitoring_new!DC38="","",Monitoring_new!DC38)</f>
        <v>nu</v>
      </c>
      <c r="DD38" s="89" t="str">
        <f>IF(Monitoring_new!DD38="","",Monitoring_new!DD38)</f>
        <v>Nu sînt informații (ultima dată verificat la 13.04.2020)</v>
      </c>
      <c r="DE38" s="70" t="str">
        <f>IF(Monitoring_new!DE38="","",Monitoring_new!DE38)</f>
        <v>nu</v>
      </c>
      <c r="DF38" s="89" t="str">
        <f>IF(Monitoring_new!DF38="","",Monitoring_new!DF38)</f>
        <v>Nu sînt informații (ultima dată verificat la 13.04.2020)</v>
      </c>
      <c r="DG38" s="70" t="str">
        <f>IF(Monitoring_new!DG38="","",Monitoring_new!DG38)</f>
        <v>nu</v>
      </c>
      <c r="DH38" s="89" t="str">
        <f>IF(Monitoring_new!DH38="","",Monitoring_new!DH38)</f>
        <v>Nu sînt informații (ultima dată verificat la 13.04.2020)</v>
      </c>
      <c r="DI38" s="70" t="str">
        <f>IF(Monitoring_new!DI38="","",Monitoring_new!DI38)</f>
        <v>nu</v>
      </c>
      <c r="DJ38" s="88" t="str">
        <f>IF(Monitoring_new!DJ38="","",Monitoring_new!DJ38)</f>
        <v>Nu sînt informații (ultima dată verificat la 13.04.2020)</v>
      </c>
      <c r="DK38" s="70" t="str">
        <f>IF(Monitoring_new!DK38="","",Monitoring_new!DK38)</f>
        <v>nu</v>
      </c>
      <c r="DL38" s="88" t="str">
        <f>IF(Monitoring_new!DL38="","",Monitoring_new!DL38)</f>
        <v>Nu sînt informații (ultima dată verificat la 13.04.2020)</v>
      </c>
      <c r="DM38" s="70" t="str">
        <f>IF(Monitoring_new!DM38="","",Monitoring_new!DM38)</f>
        <v>nu</v>
      </c>
      <c r="DN38" s="88" t="str">
        <f>IF(Monitoring_new!DN38="","",Monitoring_new!DN38)</f>
        <v>Nu sînt informații (ultima dată verificat la 13.04.2020)</v>
      </c>
      <c r="DO38" s="70" t="str">
        <f>IF(Monitoring_new!DO38="","",Monitoring_new!DO38)</f>
        <v>nu</v>
      </c>
      <c r="DP38" s="88" t="str">
        <f>IF(Monitoring_new!DP38="","",Monitoring_new!DP38)</f>
        <v>Nu sînt informații (ultima dată verificat la 13.04.2020)</v>
      </c>
      <c r="DQ38" s="70" t="str">
        <f>IF(Monitoring_new!DQ38="","",Monitoring_new!DQ38)</f>
        <v>nu</v>
      </c>
      <c r="DR38" s="88" t="str">
        <f>IF(Monitoring_new!DR38="","",Monitoring_new!DR38)</f>
        <v>Nu sînt informații (ultima dată verificat la 13.04.2020)</v>
      </c>
      <c r="DS38" s="70" t="str">
        <f>IF(Monitoring_new!DS38="","",Monitoring_new!DS38)</f>
        <v>nu</v>
      </c>
      <c r="DT38" s="88" t="str">
        <f>IF(Monitoring_new!DT38="","",Monitoring_new!DT38)</f>
        <v>Nu sînt informații (ultima dată verificat la 13.04.2020)</v>
      </c>
      <c r="DU38" s="70" t="str">
        <f>IF(Monitoring_new!DU38="","",Monitoring_new!DU38)</f>
        <v>nu</v>
      </c>
      <c r="DV38" s="88" t="str">
        <f>IF(Monitoring_new!DV38="","",Monitoring_new!DV38)</f>
        <v>Nu sînt informații (ultima dată verificat la 13.04.2020)</v>
      </c>
      <c r="DW38" s="70" t="str">
        <f>IF(Monitoring_new!DW38="","",Monitoring_new!DW38)</f>
        <v>nu</v>
      </c>
      <c r="DX38" s="88" t="str">
        <f>IF(Monitoring_new!DX38="","",Monitoring_new!DX38)</f>
        <v>Nu sînt informații (ultima dată verificat la 13.04.2020)</v>
      </c>
      <c r="DY38" s="70" t="str">
        <f>IF(Monitoring_new!DY38="","",Monitoring_new!DY38)</f>
        <v>nu</v>
      </c>
      <c r="DZ38" s="88" t="str">
        <f>IF(Monitoring_new!DZ38="","",Monitoring_new!DZ38)</f>
        <v>Nu sînt informații (ultima dată verificat la 13.04.2020)</v>
      </c>
      <c r="EA38" s="70" t="str">
        <f>IF(Monitoring_new!EA38="","",Monitoring_new!EA38)</f>
        <v>nu</v>
      </c>
      <c r="EB38" s="88" t="str">
        <f>IF(Monitoring_new!EB38="","",Monitoring_new!EB38)</f>
        <v>Nu sînt informații (ultima dată verificat la 13.04.2020)</v>
      </c>
      <c r="EC38" s="70" t="str">
        <f>IF(Monitoring_new!EC38="","",Monitoring_new!EC38)</f>
        <v>nu</v>
      </c>
      <c r="ED38" s="88" t="str">
        <f>IF(Monitoring_new!ED38="","",Monitoring_new!ED38)</f>
        <v>Nu sînt informații (ultima dată verificat la 13.04.2020)</v>
      </c>
      <c r="EE38" s="70" t="str">
        <f>IF(Monitoring_new!EE38="","",Monitoring_new!EE38)</f>
        <v>nu</v>
      </c>
      <c r="EF38" s="88" t="str">
        <f>IF(Monitoring_new!EF38="","",Monitoring_new!EF38)</f>
        <v>Nu sînt informații (ultima dată verificat la 13.04.2020)</v>
      </c>
      <c r="EG38" s="70" t="str">
        <f>IF(Monitoring_new!EG38="","",Monitoring_new!EG38)</f>
        <v>nu</v>
      </c>
      <c r="EH38" s="88" t="str">
        <f>IF(Monitoring_new!EH38="","",Monitoring_new!EH38)</f>
        <v>Nu sînt informații (ultima dată verificat la 13.04.2020)</v>
      </c>
      <c r="EI38" s="70" t="str">
        <f>IF(Monitoring_new!EI38="","",Monitoring_new!EI38)</f>
        <v>nu</v>
      </c>
      <c r="EJ38" s="88" t="str">
        <f>IF(Monitoring_new!EJ38="","",Monitoring_new!EJ38)</f>
        <v>Nu sînt informații (ultima dată verificat la 13.04.2020)</v>
      </c>
      <c r="EK38" s="70" t="str">
        <f>IF(Monitoring_new!EK38="","",Monitoring_new!EK38)</f>
        <v>nu</v>
      </c>
      <c r="EL38" s="88" t="str">
        <f>IF(Monitoring_new!EL38="","",Monitoring_new!EL38)</f>
        <v>Nu sînt informații (ultima dată verificat la 13.04.2020)</v>
      </c>
      <c r="EM38" s="70" t="str">
        <f>IF(Monitoring_new!EM38="","",Monitoring_new!EM38)</f>
        <v>nu</v>
      </c>
      <c r="EN38" s="88" t="str">
        <f>IF(Monitoring_new!EN38="","",Monitoring_new!EN38)</f>
        <v>Nu sînt informații (ultima dată verificat la 13.04.2020)</v>
      </c>
      <c r="EO38" s="70" t="str">
        <f>IF(Monitoring_new!EO38="","",Monitoring_new!EO38)</f>
        <v>nu</v>
      </c>
      <c r="EP38" s="88" t="str">
        <f>IF(Monitoring_new!EP38="","",Monitoring_new!EP38)</f>
        <v>Nu sînt informații (ultima dată verificat la 13.04.2020)</v>
      </c>
      <c r="EQ38" s="70" t="str">
        <f>IF(Monitoring_new!EQ38="","",Monitoring_new!EQ38)</f>
        <v>nu</v>
      </c>
      <c r="ER38" s="88" t="str">
        <f>IF(Monitoring_new!ER38="","",Monitoring_new!ER38)</f>
        <v>Nu sînt informații (ultima dată verificat la 13.04.2020)</v>
      </c>
      <c r="ES38" s="70" t="str">
        <f>IF(Monitoring_new!ES38="","",Monitoring_new!ES38)</f>
        <v>nu</v>
      </c>
      <c r="ET38" s="88" t="str">
        <f>IF(Monitoring_new!ET38="","",Monitoring_new!ET38)</f>
        <v>Nu sînt informații (ultima dată verificat la 13.04.2020)</v>
      </c>
      <c r="EU38" s="70" t="str">
        <f>IF(Monitoring_new!EU38="","",Monitoring_new!EU38)</f>
        <v>nu</v>
      </c>
      <c r="EV38" s="88" t="str">
        <f>IF(Monitoring_new!EV38="","",Monitoring_new!EV38)</f>
        <v>Nu sînt informații (ultima dată verificat la 13.04.2020)</v>
      </c>
      <c r="EW38" s="70" t="str">
        <f>IF(Monitoring_new!EW38="","",Monitoring_new!EW38)</f>
        <v>nu</v>
      </c>
      <c r="EX38" s="88" t="str">
        <f>IF(Monitoring_new!EX38="","",Monitoring_new!EX38)</f>
        <v>Nu sînt informații (ultima dată verificat la 13.04.2020)</v>
      </c>
      <c r="EY38" s="70" t="str">
        <f>IF(Monitoring_new!EY38="","",Monitoring_new!EY38)</f>
        <v>nu</v>
      </c>
      <c r="EZ38" s="88" t="str">
        <f>IF(Monitoring_new!EZ38="","",Monitoring_new!EZ38)</f>
        <v>Nu sînt informații (ultima dată verificat la 13.04.2020)</v>
      </c>
      <c r="FA38" s="173" t="str">
        <f t="shared" si="0"/>
        <v>da</v>
      </c>
      <c r="FB38" s="173">
        <f t="shared" si="1"/>
        <v>2</v>
      </c>
      <c r="FC38" s="173" t="str">
        <f t="shared" si="2"/>
        <v>nu</v>
      </c>
      <c r="FD38" s="173">
        <f t="shared" si="3"/>
        <v>64</v>
      </c>
      <c r="FE38" s="173" t="str">
        <f t="shared" si="4"/>
        <v>partial</v>
      </c>
      <c r="FF38" s="173">
        <f t="shared" si="5"/>
        <v>1</v>
      </c>
      <c r="FG38" s="173" t="str">
        <f t="shared" si="6"/>
        <v>N/A</v>
      </c>
      <c r="FH38" s="173">
        <f t="shared" si="7"/>
        <v>0</v>
      </c>
      <c r="FI38" s="173" t="str">
        <f t="shared" si="10"/>
        <v>___</v>
      </c>
      <c r="FJ38" s="173">
        <f t="shared" si="11"/>
        <v>0</v>
      </c>
      <c r="FK38" s="173">
        <f t="shared" si="12"/>
        <v>67</v>
      </c>
      <c r="FL38" s="173" t="str">
        <f t="shared" si="8"/>
        <v>da</v>
      </c>
      <c r="FM38" s="173" t="str">
        <f t="shared" si="9"/>
        <v>nu</v>
      </c>
      <c r="FN38" s="173">
        <f t="shared" si="13"/>
        <v>2</v>
      </c>
      <c r="FO38" s="173">
        <f t="shared" si="14"/>
        <v>64</v>
      </c>
      <c r="FP38" s="173">
        <f t="shared" si="15"/>
        <v>67</v>
      </c>
      <c r="FQ38" s="177">
        <f t="shared" si="16"/>
        <v>2.9850746268656716E-2</v>
      </c>
      <c r="FR38" s="177">
        <f t="shared" si="17"/>
        <v>0.95522388059701491</v>
      </c>
      <c r="FS38" s="177">
        <f>COUNTIFS($W38:$EY38,$FL38,Points_new!$W$52:$EY$52,FS$1)/((COUNTIF(Points_new!$W$52:$EY$52,FS$1)-COUNTIFS($W38:$EY38,$FG38,Points_new!$W$52:$EY$52,FS$1)))</f>
        <v>2.9850746268656716E-2</v>
      </c>
      <c r="FT38" s="177">
        <f>COUNTIFS($W38:$EY38,$FL38,Points_new!$W$51:$EY$51,FT$1)/((COUNTIF(Points_new!$W$51:$EY$51,FT$1)-COUNTIFS($W38:$EY38,$FG38,Points_new!$W$51:$EY$51,FT$1)))</f>
        <v>3.3333333333333333E-2</v>
      </c>
      <c r="FU38" s="177">
        <f>COUNTIFS($W38:$EY38,$FL38,Points_new!$W$51:$EY$51,FU$1)/((COUNTIF(Points_new!$W$51:$EY$51,FU$1)-COUNTIFS($W38:$EY38,$FG38,Points_new!$W$51:$EY$51,FU$1)))</f>
        <v>0</v>
      </c>
      <c r="FV38" s="177" t="e">
        <f>COUNTIFS($W38:$EY38,$FL38,Points_new!$W$51:$EY$51,FV$1)/((COUNTIF(Points_new!$W$51:$EY$51,FV$1)-COUNTIFS($W38:$EY38,$FG38,Points_new!$W$51:$EY$51,FV$1)))</f>
        <v>#DIV/0!</v>
      </c>
      <c r="FW38" s="177" t="e">
        <f>COUNTIFS($W38:$EY38,$FL38,Points_new!$W$51:$EY$51,FW$1)/((COUNTIF(Points_new!$W$51:$EY$51,FW$1)-COUNTIFS($W38:$EY38,$FG38,Points_new!$W$51:$EY$51,FW$1)))</f>
        <v>#DIV/0!</v>
      </c>
      <c r="FX38" s="177">
        <f>COUNTIFS($W38:$EY38,$FL38,Points_new!$W$57:$EY$57,FX$1)/((COUNTIF(Points_new!$W$57:$EY$57,FX$1)-COUNTIFS($W38:$EY38,$FG38,Points_new!$W$57:$EY$57,FX$1)))</f>
        <v>0</v>
      </c>
      <c r="FY38" s="177">
        <f>COUNTIFS($W38:$EY38,$FL38,Points_new!$W$57:$EY$57,FY$1)/((COUNTIF(Points_new!$W$57:$EY$57,FY$1)-COUNTIFS($W38:$EY38,$FG38,Points_new!$W$57:$EY$57,FY$1)))</f>
        <v>0</v>
      </c>
      <c r="FZ38" s="177">
        <f>COUNTIFS($W38:$EY38,$FL38,Points_new!$W$57:$EY$57,FZ$1)/((COUNTIF(Points_new!$W$57:$EY$57,FZ$1)-COUNTIFS($W38:$EY38,$FG38,Points_new!$W$57:$EY$57,FZ$1)))</f>
        <v>0</v>
      </c>
      <c r="GA38" s="177">
        <f>COUNTIFS($W38:$EY38,$FL38,Points_new!$W$57:$EY$57,GA$1)/((COUNTIF(Points_new!$W$57:$EY$57,GA$1)-COUNTIFS($W38:$EY38,$FG38,Points_new!$W$57:$EY$57,GA$1)))</f>
        <v>0.25</v>
      </c>
      <c r="GB38" s="177" t="e">
        <f>COUNTIFS($W38:$EY38,$FL38,Points_new!$W$57:$EY$57,GB$1)/((COUNTIF(Points_new!$W$57:$EY$57,GB$1)-COUNTIFS($W38:$EY38,$FG38,Points_new!$W$57:$EY$57,GB$1)))</f>
        <v>#DIV/0!</v>
      </c>
      <c r="GC38" s="177" t="e">
        <f>COUNTIFS($W38:$EY38,$FL38,Points_new!$W$57:$EY$57,GC$1)/((COUNTIF(Points_new!$W$57:$EY$57,GC$1)-COUNTIFS($W38:$EY38,$FG38,Points_new!$W$57:$EY$57,GC$1)))</f>
        <v>#DIV/0!</v>
      </c>
      <c r="GD38" s="177">
        <f>COUNTIFS($W38:$EY38,$FL38,Points_new!$W$55:$EY$55,GD$1)/((COUNTIF(Points_new!$W$55:$EY$55,GD$1)-COUNTIFS($W38:$EY38,$FG38,Points_new!$W$55:$EY$55,GD$1)))</f>
        <v>2.9850746268656716E-2</v>
      </c>
      <c r="GE38" s="177" t="e">
        <f>COUNTIFS($W38:$EY38,$FL38,Points_new!$W$55:$EY$55,GE$1)/((COUNTIF(Points_new!$W$55:$EY$55,GE$1)-COUNTIFS($W38:$EY38,$FG38,Points_new!$W$55:$EY$55,GE$1)))</f>
        <v>#DIV/0!</v>
      </c>
      <c r="GF38" s="177" t="e">
        <f>COUNTIFS($W38:$EY38,$FL38,Points_new!$W$55:$EY$55,GF$1)/((COUNTIF(Points_new!$W$55:$EY$55,GF$1)-COUNTIFS($W38:$EY38,$FG38,Points_new!$W$55:$EY$55,GF$1)))</f>
        <v>#DIV/0!</v>
      </c>
    </row>
    <row r="39" spans="1:188" ht="15" customHeight="1" x14ac:dyDescent="0.3">
      <c r="A39" s="13" t="str">
        <f>Monitoring_new!A39</f>
        <v>Q38</v>
      </c>
      <c r="B39" s="162" t="str">
        <f>Monitoring_new!B39</f>
        <v xml:space="preserve">Întreprinderea a elaborat și publicat programe anticorupție, care conțin prevederi ce se referă la mită, conflicte de interese, cadouri, alte riscuri și procedurile de urmat în fiecare caz (cuprinse în Codul de conduită, Codul de guvernanță corporativă sau într-un alt document) ? </v>
      </c>
      <c r="C39" s="162" t="str">
        <f>Monitoring_new!C39</f>
        <v>Has the enterprise developed and published anti-corruption programmes (comprised by the Ethics Code, Corporate Governance Code or by any other document) aimed at preventing and addressing the risks of corruption?</v>
      </c>
      <c r="D39" s="8" t="str">
        <f>Monitoring_new!D39</f>
        <v>Ethics and conflict of interests</v>
      </c>
      <c r="E39" s="1" t="str">
        <f>Monitoring_new!E39</f>
        <v>eci4</v>
      </c>
      <c r="F39" s="1" t="str">
        <f>Monitoring_new!F39</f>
        <v>eci4k</v>
      </c>
      <c r="G39" s="9">
        <f>Monitoring_new!G39</f>
        <v>4</v>
      </c>
      <c r="H39" s="1" t="str">
        <f>Monitoring_new!H39</f>
        <v>da</v>
      </c>
      <c r="I39" s="1" t="str">
        <f>Monitoring_new!I39</f>
        <v>yes</v>
      </c>
      <c r="J39" s="1" t="str">
        <f>Monitoring_new!J39</f>
        <v>nu</v>
      </c>
      <c r="K39" s="1" t="str">
        <f>Monitoring_new!K39</f>
        <v>no</v>
      </c>
      <c r="L39" s="1" t="str">
        <f>Monitoring_new!L39</f>
        <v>partial / alte modalitati</v>
      </c>
      <c r="M39" s="1" t="str">
        <f>Monitoring_new!M39</f>
        <v>partially other ways</v>
      </c>
      <c r="N39" s="1" t="str">
        <f>Monitoring_new!N39</f>
        <v>N/A</v>
      </c>
      <c r="O39" s="1" t="str">
        <f>Monitoring_new!O39</f>
        <v>N/A</v>
      </c>
      <c r="P39" s="1" t="str">
        <f>Monitoring_new!P39</f>
        <v>partial</v>
      </c>
      <c r="Q39" s="1" t="str">
        <f>Monitoring_new!Q39</f>
        <v>partially</v>
      </c>
      <c r="R39" s="9">
        <f>Monitoring_new!R39</f>
        <v>4</v>
      </c>
      <c r="S39" s="1">
        <f>Monitoring_new!S39</f>
        <v>0</v>
      </c>
      <c r="T39" s="9">
        <f>Monitoring_new!T39</f>
        <v>2</v>
      </c>
      <c r="U39" s="1" t="str">
        <f>Monitoring_new!U39</f>
        <v>N/A</v>
      </c>
      <c r="V39" s="1">
        <f>Monitoring_new!V39</f>
        <v>2</v>
      </c>
      <c r="W39" s="70" t="str">
        <f>IF(Monitoring_new!W39="","",Monitoring_new!W39)</f>
        <v>nu</v>
      </c>
      <c r="X39" s="47" t="str">
        <f>IF(Monitoring_new!X39="","",Monitoring_new!X39)</f>
        <v>Pagina web nefuncțională ( 13 aprilie 2020)</v>
      </c>
      <c r="Y39" s="70" t="str">
        <f>IF(Monitoring_new!Y39="","",Monitoring_new!Y39)</f>
        <v>da</v>
      </c>
      <c r="Z39" s="62" t="str">
        <f>IF(Monitoring_new!Z39="","",Monitoring_new!Z39)</f>
        <v>http://www.franzeluta.info/files/Cod%20de%20guvernare%20corporativa.pdf</v>
      </c>
      <c r="AA39" s="70" t="str">
        <f>IF(Monitoring_new!AA39="","",Monitoring_new!AA39)</f>
        <v>nu</v>
      </c>
      <c r="AB39" s="68" t="str">
        <f>IF(Monitoring_new!AB39="","",Monitoring_new!AB39)</f>
        <v>Nu sînt informații pe web (ultima dată verificat la 13.04.2020)</v>
      </c>
      <c r="AC39" s="70" t="str">
        <f>IF(Monitoring_new!AC39="","",Monitoring_new!AC39)</f>
        <v>nu</v>
      </c>
      <c r="AD39" s="88" t="str">
        <f>IF(Monitoring_new!AD39="","",Monitoring_new!AD39)</f>
        <v>Nu sînt informații pe web (ultima dată verificat la 13.04.2020)</v>
      </c>
      <c r="AE39" s="70" t="str">
        <f>IF(Monitoring_new!AE39="","",Monitoring_new!AE39)</f>
        <v>nu</v>
      </c>
      <c r="AF39" s="88" t="str">
        <f>IF(Monitoring_new!AF39="","",Monitoring_new!AF39)</f>
        <v>Nu sînt informații pe web (ultima dată verificat la 13.04.2020)</v>
      </c>
      <c r="AG39" s="70" t="str">
        <f>IF(Monitoring_new!AG39="","",Monitoring_new!AG39)</f>
        <v>nu</v>
      </c>
      <c r="AH39" s="88" t="str">
        <f>IF(Monitoring_new!AH39="","",Monitoring_new!AH39)</f>
        <v>Nu sînt informații pe web (ultima dată verificat la 13.04.2020)</v>
      </c>
      <c r="AI39" s="70" t="str">
        <f>IF(Monitoring_new!AI39="","",Monitoring_new!AI39)</f>
        <v>nu</v>
      </c>
      <c r="AJ39" s="88" t="str">
        <f>IF(Monitoring_new!AJ39="","",Monitoring_new!AJ39)</f>
        <v>Nu sînt informații (ultima dată verificat la 13.04.2020)</v>
      </c>
      <c r="AK39" s="70" t="str">
        <f>IF(Monitoring_new!AK39="","",Monitoring_new!AK39)</f>
        <v>partial</v>
      </c>
      <c r="AL39" s="98" t="str">
        <f>IF(Monitoring_new!AL39="","",Monitoring_new!AL39)</f>
        <v>Anexat la chestionarul receptionat</v>
      </c>
      <c r="AM39" s="70" t="str">
        <f>IF(Monitoring_new!AM39="","",Monitoring_new!AM39)</f>
        <v>partial</v>
      </c>
      <c r="AN39" s="89" t="str">
        <f>IF(Monitoring_new!AN39="","",Monitoring_new!AN39)</f>
        <v>Codul de conduită anexat la chestionarul recepționat</v>
      </c>
      <c r="AO39" s="70" t="str">
        <f>IF(Monitoring_new!AO39="","",Monitoring_new!AO39)</f>
        <v>nu</v>
      </c>
      <c r="AP39" s="88" t="str">
        <f>IF(Monitoring_new!AP39="","",Monitoring_new!AP39)</f>
        <v>Nu sînt informații (ultima dată verificat la 13.04.2020)</v>
      </c>
      <c r="AQ39" s="70" t="str">
        <f>IF(Monitoring_new!AQ39="","",Monitoring_new!AQ39)</f>
        <v>nu</v>
      </c>
      <c r="AR39" s="104" t="str">
        <f>IF(Monitoring_new!AR39="","",Monitoring_new!AR39)</f>
        <v>Nu sînt informații (ultima dată verificat la 13.04.2020)</v>
      </c>
      <c r="AS39" s="70" t="str">
        <f>IF(Monitoring_new!AS39="","",Monitoring_new!AS39)</f>
        <v>nu</v>
      </c>
      <c r="AT39" s="89" t="str">
        <f>IF(Monitoring_new!AT39="","",Monitoring_new!AT39)</f>
        <v>Nu sînt informații (ultima dată verificat la 13.04.2020)</v>
      </c>
      <c r="AU39" s="70" t="str">
        <f>IF(Monitoring_new!AU39="","",Monitoring_new!AU39)</f>
        <v>nu</v>
      </c>
      <c r="AV39" s="89" t="str">
        <f>IF(Monitoring_new!AV39="","",Monitoring_new!AV39)</f>
        <v>Nu sînt informații (ultima dată verificat la 13.04.2020)</v>
      </c>
      <c r="AW39" s="70" t="str">
        <f>IF(Monitoring_new!AW39="","",Monitoring_new!AW39)</f>
        <v>nu</v>
      </c>
      <c r="AX39" s="98" t="str">
        <f>IF(Monitoring_new!AX39="","",Monitoring_new!AX39)</f>
        <v>Nu sînt informații (ultima dată verificat la 13.04.2020)</v>
      </c>
      <c r="AY39" s="70" t="str">
        <f>IF(Monitoring_new!AY39="","",Monitoring_new!AY39)</f>
        <v>nu</v>
      </c>
      <c r="AZ39" s="88" t="str">
        <f>IF(Monitoring_new!AZ39="","",Monitoring_new!AZ39)</f>
        <v>Nu sînt informații (ultima dată verificat la 13.04.2020)</v>
      </c>
      <c r="BA39" s="70" t="str">
        <f>IF(Monitoring_new!BA39="","",Monitoring_new!BA39)</f>
        <v>nu</v>
      </c>
      <c r="BB39" s="88" t="str">
        <f>IF(Monitoring_new!BB39="","",Monitoring_new!BB39)</f>
        <v>Nu sînt informații (ultima dată verificat la 13.04.2020)</v>
      </c>
      <c r="BC39" s="70" t="str">
        <f>IF(Monitoring_new!BC39="","",Monitoring_new!BC39)</f>
        <v>nu</v>
      </c>
      <c r="BD39" s="88" t="str">
        <f>IF(Monitoring_new!BD39="","",Monitoring_new!BD39)</f>
        <v>Nu sînt informații (ultima dată verificat la 13.04.2020)</v>
      </c>
      <c r="BE39" s="70" t="str">
        <f>IF(Monitoring_new!BE39="","",Monitoring_new!BE39)</f>
        <v>nu</v>
      </c>
      <c r="BF39" s="88" t="str">
        <f>IF(Monitoring_new!BF39="","",Monitoring_new!BF39)</f>
        <v>Nu sînt informații (ultima dată verificat la 13.04.2020)</v>
      </c>
      <c r="BG39" s="70" t="str">
        <f>IF(Monitoring_new!BG39="","",Monitoring_new!BG39)</f>
        <v>nu</v>
      </c>
      <c r="BH39" s="104" t="str">
        <f>IF(Monitoring_new!BH39="","",Monitoring_new!BH39)</f>
        <v>Nu sînt informații (ultima dată verificat la 13.04.2020)</v>
      </c>
      <c r="BI39" s="70" t="str">
        <f>IF(Monitoring_new!BI39="","",Monitoring_new!BI39)</f>
        <v>nu</v>
      </c>
      <c r="BJ39" s="89" t="str">
        <f>IF(Monitoring_new!BJ39="","",Monitoring_new!BJ39)</f>
        <v>Nu sînt informații (ultima dată verificat la 13.04.2020)</v>
      </c>
      <c r="BK39" s="70" t="str">
        <f>IF(Monitoring_new!BK39="","",Monitoring_new!BK39)</f>
        <v>nu</v>
      </c>
      <c r="BL39" s="88" t="str">
        <f>IF(Monitoring_new!BL39="","",Monitoring_new!BL39)</f>
        <v>Nu sînt informații (ultima dată verificat la 13.04.2020)</v>
      </c>
      <c r="BM39" s="70" t="str">
        <f>IF(Monitoring_new!BM39="","",Monitoring_new!BM39)</f>
        <v>nu</v>
      </c>
      <c r="BN39" s="88" t="str">
        <f>IF(Monitoring_new!BN39="","",Monitoring_new!BN39)</f>
        <v>Nu sînt informații (ultima dată verificat la 13.04.2020)</v>
      </c>
      <c r="BO39" s="70" t="str">
        <f>IF(Monitoring_new!BO39="","",Monitoring_new!BO39)</f>
        <v>nu</v>
      </c>
      <c r="BP39" s="88" t="str">
        <f>IF(Monitoring_new!BP39="","",Monitoring_new!BP39)</f>
        <v>Nu sînt informații (ultima dată verificat la 13.04.2020)</v>
      </c>
      <c r="BQ39" s="70" t="str">
        <f>IF(Monitoring_new!BQ39="","",Monitoring_new!BQ39)</f>
        <v>partial</v>
      </c>
      <c r="BR39" s="88" t="str">
        <f>IF(Monitoring_new!BR39="","",Monitoring_new!BR39)</f>
        <v>http://www.energocom.md/about-us/transparenta/181-codul-de-etica
Deși în chestionar se menționează despre existența uni Regulament care conține prevederi ce se referă la mită, conflicte de interese, cadouri, alte beneficii și procedurile de urmat în caz de încălcare, acesta nu este publicat pe web</v>
      </c>
      <c r="BS39" s="70" t="str">
        <f>IF(Monitoring_new!BS39="","",Monitoring_new!BS39)</f>
        <v>nu</v>
      </c>
      <c r="BT39" s="88" t="str">
        <f>IF(Monitoring_new!BT39="","",Monitoring_new!BT39)</f>
        <v>Nu sînt informații (ultima dată verificat la 13.04.2020)</v>
      </c>
      <c r="BU39" s="70" t="str">
        <f>IF(Monitoring_new!BU39="","",Monitoring_new!BU39)</f>
        <v>nu</v>
      </c>
      <c r="BV39" s="88" t="str">
        <f>IF(Monitoring_new!BV39="","",Monitoring_new!BV39)</f>
        <v>Nu sînt informații (ultima dată verificat la 13.04.2020)</v>
      </c>
      <c r="BW39" s="70" t="str">
        <f>IF(Monitoring_new!BW39="","",Monitoring_new!BW39)</f>
        <v>nu</v>
      </c>
      <c r="BX39" s="88" t="str">
        <f>IF(Monitoring_new!BX39="","",Monitoring_new!BX39)</f>
        <v>Nu sînt informații (ultima dată verificat la 13.04.2020)</v>
      </c>
      <c r="BY39" s="70" t="str">
        <f>IF(Monitoring_new!BY39="","",Monitoring_new!BY39)</f>
        <v>nu</v>
      </c>
      <c r="BZ39" s="99" t="str">
        <f>IF(Monitoring_new!BZ39="","",Monitoring_new!BZ39)</f>
        <v>Nu sînt informații (ultima dată verificat la 13.04.2020)</v>
      </c>
      <c r="CA39" s="70" t="str">
        <f>IF(Monitoring_new!CA39="","",Monitoring_new!CA39)</f>
        <v>nu</v>
      </c>
      <c r="CB39" s="88" t="str">
        <f>IF(Monitoring_new!CB39="","",Monitoring_new!CB39)</f>
        <v>Nu sînt informații (ultima dată verificat la 13.04.2020)</v>
      </c>
      <c r="CC39" s="70" t="str">
        <f>IF(Monitoring_new!CC39="","",Monitoring_new!CC39)</f>
        <v>nu</v>
      </c>
      <c r="CD39" s="115" t="str">
        <f>IF(Monitoring_new!CD39="","",Monitoring_new!CD39)</f>
        <v>Nu sînt informații (ultima dată verificat la 13.04.2020)</v>
      </c>
      <c r="CE39" s="70" t="str">
        <f>IF(Monitoring_new!CE39="","",Monitoring_new!CE39)</f>
        <v>da</v>
      </c>
      <c r="CF39" s="62" t="str">
        <f>IF(Monitoring_new!CF39="","",Monitoring_new!CF39)</f>
        <v>http://manej.md/index.php?pag=news&amp;id=1234&amp;rid=39&amp;l=ro</v>
      </c>
      <c r="CG39" s="70" t="str">
        <f>IF(Monitoring_new!CG39="","",Monitoring_new!CG39)</f>
        <v>nu</v>
      </c>
      <c r="CH39" s="88" t="str">
        <f>IF(Monitoring_new!CH39="","",Monitoring_new!CH39)</f>
        <v>Nu sînt informații (ultima dată verificat la 13.04.2020)</v>
      </c>
      <c r="CI39" s="70" t="str">
        <f>IF(Monitoring_new!CI39="","",Monitoring_new!CI39)</f>
        <v>nu</v>
      </c>
      <c r="CJ39" s="88" t="str">
        <f>IF(Monitoring_new!CJ39="","",Monitoring_new!CJ39)</f>
        <v>Nu sînt informații (ultima dată verificat la 13.04.2020)</v>
      </c>
      <c r="CK39" s="70" t="str">
        <f>IF(Monitoring_new!CK39="","",Monitoring_new!CK39)</f>
        <v>nu</v>
      </c>
      <c r="CL39" s="88" t="str">
        <f>IF(Monitoring_new!CL39="","",Monitoring_new!CL39)</f>
        <v>Nu sînt informații (ultima dată verificat la 13.04.2020)</v>
      </c>
      <c r="CM39" s="70" t="str">
        <f>IF(Monitoring_new!CM39="","",Monitoring_new!CM39)</f>
        <v>nu</v>
      </c>
      <c r="CN39" s="88" t="str">
        <f>IF(Monitoring_new!CN39="","",Monitoring_new!CN39)</f>
        <v>Nu sînt informații (ultima dată verificat la 13.04.2020)</v>
      </c>
      <c r="CO39" s="70" t="str">
        <f>IF(Monitoring_new!CO39="","",Monitoring_new!CO39)</f>
        <v>da</v>
      </c>
      <c r="CP39" s="88" t="str">
        <f>IF(Monitoring_new!CP39="","",Monitoring_new!CP39)</f>
        <v>http://e-cmac.md/wp-content/uploads/2019/06/Ordin%20nr.88%20Regulament%20intern.pdf</v>
      </c>
      <c r="CQ39" s="70" t="str">
        <f>IF(Monitoring_new!CQ39="","",Monitoring_new!CQ39)</f>
        <v>nu</v>
      </c>
      <c r="CR39" s="89" t="str">
        <f>IF(Monitoring_new!CR39="","",Monitoring_new!CR39)</f>
        <v>Nu sînt informații (ultima dată verificat la 13.04.2020)</v>
      </c>
      <c r="CS39" s="70" t="str">
        <f>IF(Monitoring_new!CS39="","",Monitoring_new!CS39)</f>
        <v>da</v>
      </c>
      <c r="CT39" s="89" t="str">
        <f>IF(Monitoring_new!CT39="","",Monitoring_new!CT39)</f>
        <v>http://editurastiinta.md/despre-noi</v>
      </c>
      <c r="CU39" s="70" t="str">
        <f>IF(Monitoring_new!CU39="","",Monitoring_new!CU39)</f>
        <v>nu</v>
      </c>
      <c r="CV39" s="88" t="str">
        <f>IF(Monitoring_new!CV39="","",Monitoring_new!CV39)</f>
        <v>Nu sînt informații (ultima dată verificat la 13.04.2020)</v>
      </c>
      <c r="CW39" s="70" t="str">
        <f>IF(Monitoring_new!CW39="","",Monitoring_new!CW39)</f>
        <v>nu</v>
      </c>
      <c r="CX39" s="88" t="str">
        <f>IF(Monitoring_new!CX39="","",Monitoring_new!CX39)</f>
        <v>Nu sînt informații (ultima dată verificat la 13.04.2020)</v>
      </c>
      <c r="CY39" s="70" t="str">
        <f>IF(Monitoring_new!CY39="","",Monitoring_new!CY39)</f>
        <v>nu</v>
      </c>
      <c r="CZ39" s="88" t="str">
        <f>IF(Monitoring_new!CZ39="","",Monitoring_new!CZ39)</f>
        <v>Nu sînt informații (ultima dată verificat la 13.04.2020)</v>
      </c>
      <c r="DA39" s="70" t="str">
        <f>IF(Monitoring_new!DA39="","",Monitoring_new!DA39)</f>
        <v>nu</v>
      </c>
      <c r="DB39" s="88" t="str">
        <f>IF(Monitoring_new!DB39="","",Monitoring_new!DB39)</f>
        <v>Nu sînt informații (ultima dată verificat la 13.04.2020)</v>
      </c>
      <c r="DC39" s="70" t="str">
        <f>IF(Monitoring_new!DC39="","",Monitoring_new!DC39)</f>
        <v>da</v>
      </c>
      <c r="DD39" s="88" t="str">
        <f>IF(Monitoring_new!DD39="","",Monitoring_new!DD39)</f>
        <v>Inclus în Codul de conduită, anexat la chestionarul recepționat</v>
      </c>
      <c r="DE39" s="70" t="str">
        <f>IF(Monitoring_new!DE39="","",Monitoring_new!DE39)</f>
        <v>nu</v>
      </c>
      <c r="DF39" s="88" t="str">
        <f>IF(Monitoring_new!DF39="","",Monitoring_new!DF39)</f>
        <v>Nu sînt informații (ultima dată verificat la 13.04.2020)</v>
      </c>
      <c r="DG39" s="70" t="str">
        <f>IF(Monitoring_new!DG39="","",Monitoring_new!DG39)</f>
        <v>nu</v>
      </c>
      <c r="DH39" s="88" t="str">
        <f>IF(Monitoring_new!DH39="","",Monitoring_new!DH39)</f>
        <v>Nu sînt informații (ultima dată verificat la 13.04.2020)</v>
      </c>
      <c r="DI39" s="70" t="str">
        <f>IF(Monitoring_new!DI39="","",Monitoring_new!DI39)</f>
        <v>nu</v>
      </c>
      <c r="DJ39" s="88" t="str">
        <f>IF(Monitoring_new!DJ39="","",Monitoring_new!DJ39)</f>
        <v>Nu sînt informații (ultima dată verificat la 13.04.2020)</v>
      </c>
      <c r="DK39" s="70" t="str">
        <f>IF(Monitoring_new!DK39="","",Monitoring_new!DK39)</f>
        <v>nu</v>
      </c>
      <c r="DL39" s="88" t="str">
        <f>IF(Monitoring_new!DL39="","",Monitoring_new!DL39)</f>
        <v>Nu sînt informații (ultima dată verificat la 13.04.2020)</v>
      </c>
      <c r="DM39" s="70" t="str">
        <f>IF(Monitoring_new!DM39="","",Monitoring_new!DM39)</f>
        <v>nu</v>
      </c>
      <c r="DN39" s="88" t="str">
        <f>IF(Monitoring_new!DN39="","",Monitoring_new!DN39)</f>
        <v>Nu sînt informații (ultima dată verificat la 13.04.2020)</v>
      </c>
      <c r="DO39" s="70" t="str">
        <f>IF(Monitoring_new!DO39="","",Monitoring_new!DO39)</f>
        <v>nu</v>
      </c>
      <c r="DP39" s="88" t="str">
        <f>IF(Monitoring_new!DP39="","",Monitoring_new!DP39)</f>
        <v>Nu sînt informații (ultima dată verificat la 13.04.2020)</v>
      </c>
      <c r="DQ39" s="70" t="str">
        <f>IF(Monitoring_new!DQ39="","",Monitoring_new!DQ39)</f>
        <v>nu</v>
      </c>
      <c r="DR39" s="88" t="str">
        <f>IF(Monitoring_new!DR39="","",Monitoring_new!DR39)</f>
        <v>Nu sînt informații (ultima dată verificat la 13.04.2020)</v>
      </c>
      <c r="DS39" s="70" t="str">
        <f>IF(Monitoring_new!DS39="","",Monitoring_new!DS39)</f>
        <v>nu</v>
      </c>
      <c r="DT39" s="88" t="str">
        <f>IF(Monitoring_new!DT39="","",Monitoring_new!DT39)</f>
        <v>Nu sînt informații (ultima dată verificat la 13.04.2020)</v>
      </c>
      <c r="DU39" s="70" t="str">
        <f>IF(Monitoring_new!DU39="","",Monitoring_new!DU39)</f>
        <v>nu</v>
      </c>
      <c r="DV39" s="88" t="str">
        <f>IF(Monitoring_new!DV39="","",Monitoring_new!DV39)</f>
        <v>Nu sînt informații (ultima dată verificat la 13.04.2020)</v>
      </c>
      <c r="DW39" s="70" t="str">
        <f>IF(Monitoring_new!DW39="","",Monitoring_new!DW39)</f>
        <v>nu</v>
      </c>
      <c r="DX39" s="88" t="str">
        <f>IF(Monitoring_new!DX39="","",Monitoring_new!DX39)</f>
        <v>Nu sînt informații (ultima dată verificat la 13.04.2020)</v>
      </c>
      <c r="DY39" s="70" t="str">
        <f>IF(Monitoring_new!DY39="","",Monitoring_new!DY39)</f>
        <v>da</v>
      </c>
      <c r="DZ39" s="88" t="str">
        <f>IF(Monitoring_new!DZ39="","",Monitoring_new!DZ39)</f>
        <v>https://apa-balti.md/?p=1557&amp;lang=ru</v>
      </c>
      <c r="EA39" s="70" t="str">
        <f>IF(Monitoring_new!EA39="","",Monitoring_new!EA39)</f>
        <v>nu</v>
      </c>
      <c r="EB39" s="88" t="str">
        <f>IF(Monitoring_new!EB39="","",Monitoring_new!EB39)</f>
        <v>Nu sînt informații (ultima dată verificat la 13.04.2020)</v>
      </c>
      <c r="EC39" s="70" t="str">
        <f>IF(Monitoring_new!EC39="","",Monitoring_new!EC39)</f>
        <v>nu</v>
      </c>
      <c r="ED39" s="88" t="str">
        <f>IF(Monitoring_new!ED39="","",Monitoring_new!ED39)</f>
        <v>Nu sînt informații (ultima dată verificat la 13.04.2020)</v>
      </c>
      <c r="EE39" s="70" t="str">
        <f>IF(Monitoring_new!EE39="","",Monitoring_new!EE39)</f>
        <v>nu</v>
      </c>
      <c r="EF39" s="88" t="str">
        <f>IF(Monitoring_new!EF39="","",Monitoring_new!EF39)</f>
        <v>Nu sînt informații (ultima dată verificat la 13.04.2020)</v>
      </c>
      <c r="EG39" s="70" t="str">
        <f>IF(Monitoring_new!EG39="","",Monitoring_new!EG39)</f>
        <v>nu</v>
      </c>
      <c r="EH39" s="88" t="str">
        <f>IF(Monitoring_new!EH39="","",Monitoring_new!EH39)</f>
        <v>Nu sînt informații (ultima dată verificat la 13.04.2020)</v>
      </c>
      <c r="EI39" s="70" t="str">
        <f>IF(Monitoring_new!EI39="","",Monitoring_new!EI39)</f>
        <v>da</v>
      </c>
      <c r="EJ39" s="88" t="str">
        <f>IF(Monitoring_new!EJ39="","",Monitoring_new!EJ39)</f>
        <v>Prevederi anticorupție incluse în Codul anexat la chestionarul recepționat</v>
      </c>
      <c r="EK39" s="70" t="str">
        <f>IF(Monitoring_new!EK39="","",Monitoring_new!EK39)</f>
        <v>nu</v>
      </c>
      <c r="EL39" s="88" t="str">
        <f>IF(Monitoring_new!EL39="","",Monitoring_new!EL39)</f>
        <v>Nu sînt informații (ultima dată verificat la 13.04.2020)</v>
      </c>
      <c r="EM39" s="70" t="str">
        <f>IF(Monitoring_new!EM39="","",Monitoring_new!EM39)</f>
        <v>nu</v>
      </c>
      <c r="EN39" s="88" t="str">
        <f>IF(Monitoring_new!EN39="","",Monitoring_new!EN39)</f>
        <v>Nu sînt informații (ultima dată verificat la 13.04.2020)</v>
      </c>
      <c r="EO39" s="70" t="str">
        <f>IF(Monitoring_new!EO39="","",Monitoring_new!EO39)</f>
        <v>nu</v>
      </c>
      <c r="EP39" s="88" t="str">
        <f>IF(Monitoring_new!EP39="","",Monitoring_new!EP39)</f>
        <v>Nu sînt informații (ultima dată verificat la 13.04.2020)</v>
      </c>
      <c r="EQ39" s="70" t="str">
        <f>IF(Monitoring_new!EQ39="","",Monitoring_new!EQ39)</f>
        <v>nu</v>
      </c>
      <c r="ER39" s="88" t="str">
        <f>IF(Monitoring_new!ER39="","",Monitoring_new!ER39)</f>
        <v>Nu sînt informații (ultima dată verificat la 13.04.2020)</v>
      </c>
      <c r="ES39" s="70" t="str">
        <f>IF(Monitoring_new!ES39="","",Monitoring_new!ES39)</f>
        <v>nu</v>
      </c>
      <c r="ET39" s="88" t="str">
        <f>IF(Monitoring_new!ET39="","",Monitoring_new!ET39)</f>
        <v>Nu sînt informații (ultima dată verificat la 13.04.2020)</v>
      </c>
      <c r="EU39" s="70" t="str">
        <f>IF(Monitoring_new!EU39="","",Monitoring_new!EU39)</f>
        <v>nu</v>
      </c>
      <c r="EV39" s="88" t="str">
        <f>IF(Monitoring_new!EV39="","",Monitoring_new!EV39)</f>
        <v>Nu sînt informații (ultima dată verificat la 13.04.2020)</v>
      </c>
      <c r="EW39" s="70" t="str">
        <f>IF(Monitoring_new!EW39="","",Monitoring_new!EW39)</f>
        <v>nu</v>
      </c>
      <c r="EX39" s="88" t="str">
        <f>IF(Monitoring_new!EX39="","",Monitoring_new!EX39)</f>
        <v>Nu sînt informații (ultima dată verificat la 13.04.2020)</v>
      </c>
      <c r="EY39" s="70" t="str">
        <f>IF(Monitoring_new!EY39="","",Monitoring_new!EY39)</f>
        <v>nu</v>
      </c>
      <c r="EZ39" s="88" t="str">
        <f>IF(Monitoring_new!EZ39="","",Monitoring_new!EZ39)</f>
        <v>Nu sînt informații (ultima dată verificat la 13.04.2020)</v>
      </c>
      <c r="FA39" s="173" t="str">
        <f t="shared" si="0"/>
        <v>da</v>
      </c>
      <c r="FB39" s="173">
        <f t="shared" si="1"/>
        <v>7</v>
      </c>
      <c r="FC39" s="173" t="str">
        <f t="shared" si="2"/>
        <v>nu</v>
      </c>
      <c r="FD39" s="173">
        <f t="shared" si="3"/>
        <v>57</v>
      </c>
      <c r="FE39" s="173" t="str">
        <f t="shared" si="4"/>
        <v>partial / alte modalitati</v>
      </c>
      <c r="FF39" s="173">
        <f t="shared" si="5"/>
        <v>0</v>
      </c>
      <c r="FG39" s="173" t="str">
        <f t="shared" si="6"/>
        <v>N/A</v>
      </c>
      <c r="FH39" s="173">
        <f t="shared" si="7"/>
        <v>0</v>
      </c>
      <c r="FI39" s="173" t="str">
        <f t="shared" si="10"/>
        <v>partial</v>
      </c>
      <c r="FJ39" s="173">
        <f t="shared" si="11"/>
        <v>3</v>
      </c>
      <c r="FK39" s="173">
        <f t="shared" si="12"/>
        <v>67</v>
      </c>
      <c r="FL39" s="173" t="str">
        <f t="shared" si="8"/>
        <v>da</v>
      </c>
      <c r="FM39" s="173" t="str">
        <f t="shared" si="9"/>
        <v>nu</v>
      </c>
      <c r="FN39" s="173">
        <f t="shared" si="13"/>
        <v>7</v>
      </c>
      <c r="FO39" s="173">
        <f t="shared" si="14"/>
        <v>57</v>
      </c>
      <c r="FP39" s="173">
        <f t="shared" si="15"/>
        <v>67</v>
      </c>
      <c r="FQ39" s="177">
        <f t="shared" si="16"/>
        <v>0.1044776119402985</v>
      </c>
      <c r="FR39" s="177">
        <f t="shared" si="17"/>
        <v>0.85074626865671643</v>
      </c>
      <c r="FS39" s="177">
        <f>COUNTIFS($W39:$EY39,$FL39,Points_new!$W$52:$EY$52,FS$1)/((COUNTIF(Points_new!$W$52:$EY$52,FS$1)-COUNTIFS($W39:$EY39,$FG39,Points_new!$W$52:$EY$52,FS$1)))</f>
        <v>0.1044776119402985</v>
      </c>
      <c r="FT39" s="177">
        <f>COUNTIFS($W39:$EY39,$FL39,Points_new!$W$51:$EY$51,FT$1)/((COUNTIF(Points_new!$W$51:$EY$51,FT$1)-COUNTIFS($W39:$EY39,$FG39,Points_new!$W$51:$EY$51,FT$1)))</f>
        <v>0.11666666666666667</v>
      </c>
      <c r="FU39" s="177">
        <f>COUNTIFS($W39:$EY39,$FL39,Points_new!$W$51:$EY$51,FU$1)/((COUNTIF(Points_new!$W$51:$EY$51,FU$1)-COUNTIFS($W39:$EY39,$FG39,Points_new!$W$51:$EY$51,FU$1)))</f>
        <v>0</v>
      </c>
      <c r="FV39" s="177" t="e">
        <f>COUNTIFS($W39:$EY39,$FL39,Points_new!$W$51:$EY$51,FV$1)/((COUNTIF(Points_new!$W$51:$EY$51,FV$1)-COUNTIFS($W39:$EY39,$FG39,Points_new!$W$51:$EY$51,FV$1)))</f>
        <v>#DIV/0!</v>
      </c>
      <c r="FW39" s="177" t="e">
        <f>COUNTIFS($W39:$EY39,$FL39,Points_new!$W$51:$EY$51,FW$1)/((COUNTIF(Points_new!$W$51:$EY$51,FW$1)-COUNTIFS($W39:$EY39,$FG39,Points_new!$W$51:$EY$51,FW$1)))</f>
        <v>#DIV/0!</v>
      </c>
      <c r="FX39" s="177">
        <f>COUNTIFS($W39:$EY39,$FL39,Points_new!$W$57:$EY$57,FX$1)/((COUNTIF(Points_new!$W$57:$EY$57,FX$1)-COUNTIFS($W39:$EY39,$FG39,Points_new!$W$57:$EY$57,FX$1)))</f>
        <v>0</v>
      </c>
      <c r="FY39" s="177">
        <f>COUNTIFS($W39:$EY39,$FL39,Points_new!$W$57:$EY$57,FY$1)/((COUNTIF(Points_new!$W$57:$EY$57,FY$1)-COUNTIFS($W39:$EY39,$FG39,Points_new!$W$57:$EY$57,FY$1)))</f>
        <v>0</v>
      </c>
      <c r="FZ39" s="177">
        <f>COUNTIFS($W39:$EY39,$FL39,Points_new!$W$57:$EY$57,FZ$1)/((COUNTIF(Points_new!$W$57:$EY$57,FZ$1)-COUNTIFS($W39:$EY39,$FG39,Points_new!$W$57:$EY$57,FZ$1)))</f>
        <v>0</v>
      </c>
      <c r="GA39" s="177">
        <f>COUNTIFS($W39:$EY39,$FL39,Points_new!$W$57:$EY$57,GA$1)/((COUNTIF(Points_new!$W$57:$EY$57,GA$1)-COUNTIFS($W39:$EY39,$FG39,Points_new!$W$57:$EY$57,GA$1)))</f>
        <v>0.25</v>
      </c>
      <c r="GB39" s="177" t="e">
        <f>COUNTIFS($W39:$EY39,$FL39,Points_new!$W$57:$EY$57,GB$1)/((COUNTIF(Points_new!$W$57:$EY$57,GB$1)-COUNTIFS($W39:$EY39,$FG39,Points_new!$W$57:$EY$57,GB$1)))</f>
        <v>#DIV/0!</v>
      </c>
      <c r="GC39" s="177" t="e">
        <f>COUNTIFS($W39:$EY39,$FL39,Points_new!$W$57:$EY$57,GC$1)/((COUNTIF(Points_new!$W$57:$EY$57,GC$1)-COUNTIFS($W39:$EY39,$FG39,Points_new!$W$57:$EY$57,GC$1)))</f>
        <v>#DIV/0!</v>
      </c>
      <c r="GD39" s="177">
        <f>COUNTIFS($W39:$EY39,$FL39,Points_new!$W$55:$EY$55,GD$1)/((COUNTIF(Points_new!$W$55:$EY$55,GD$1)-COUNTIFS($W39:$EY39,$FG39,Points_new!$W$55:$EY$55,GD$1)))</f>
        <v>0.1044776119402985</v>
      </c>
      <c r="GE39" s="177" t="e">
        <f>COUNTIFS($W39:$EY39,$FL39,Points_new!$W$55:$EY$55,GE$1)/((COUNTIF(Points_new!$W$55:$EY$55,GE$1)-COUNTIFS($W39:$EY39,$FG39,Points_new!$W$55:$EY$55,GE$1)))</f>
        <v>#DIV/0!</v>
      </c>
      <c r="GF39" s="177" t="e">
        <f>COUNTIFS($W39:$EY39,$FL39,Points_new!$W$55:$EY$55,GF$1)/((COUNTIF(Points_new!$W$55:$EY$55,GF$1)-COUNTIFS($W39:$EY39,$FG39,Points_new!$W$55:$EY$55,GF$1)))</f>
        <v>#DIV/0!</v>
      </c>
    </row>
    <row r="40" spans="1:188" ht="15" customHeight="1" x14ac:dyDescent="0.3">
      <c r="A40" s="13" t="str">
        <f>Monitoring_new!A40</f>
        <v>Q39</v>
      </c>
      <c r="B40" s="162" t="str">
        <f>Monitoring_new!B40</f>
        <v>Întreprinderea a elaborat și adus la cunoștința publicului mecanismele de protecție a avertizorilor actelor de corupție ?</v>
      </c>
      <c r="C40" s="162" t="str">
        <f>Monitoring_new!C40</f>
        <v>Has the enterprise developed and made public any protection mechanisms of whistleblowers who reported acts of corruption?</v>
      </c>
      <c r="D40" s="8" t="str">
        <f>Monitoring_new!D40</f>
        <v>Ethics and conflict of interests</v>
      </c>
      <c r="E40" s="1" t="str">
        <f>Monitoring_new!E40</f>
        <v>eci5</v>
      </c>
      <c r="F40" s="1" t="str">
        <f>Monitoring_new!F40</f>
        <v>eci5k</v>
      </c>
      <c r="G40" s="9">
        <f>Monitoring_new!G40</f>
        <v>2</v>
      </c>
      <c r="H40" s="1" t="str">
        <f>Monitoring_new!H40</f>
        <v>da</v>
      </c>
      <c r="I40" s="1" t="str">
        <f>Monitoring_new!I40</f>
        <v>yes</v>
      </c>
      <c r="J40" s="1" t="str">
        <f>Monitoring_new!J40</f>
        <v>nu</v>
      </c>
      <c r="K40" s="1" t="str">
        <f>Monitoring_new!K40</f>
        <v>no</v>
      </c>
      <c r="L40" s="1" t="str">
        <f>Monitoring_new!L40</f>
        <v>partial</v>
      </c>
      <c r="M40" s="1" t="str">
        <f>Monitoring_new!M40</f>
        <v>partially</v>
      </c>
      <c r="N40" s="1" t="str">
        <f>Monitoring_new!N40</f>
        <v>N/A</v>
      </c>
      <c r="O40" s="1" t="str">
        <f>Monitoring_new!O40</f>
        <v>N/A</v>
      </c>
      <c r="P40" s="1" t="str">
        <f>Monitoring_new!P40</f>
        <v>___</v>
      </c>
      <c r="Q40" s="1" t="str">
        <f>Monitoring_new!Q40</f>
        <v>___</v>
      </c>
      <c r="R40" s="9">
        <f>Monitoring_new!R40</f>
        <v>2</v>
      </c>
      <c r="S40" s="1">
        <f>Monitoring_new!S40</f>
        <v>0</v>
      </c>
      <c r="T40" s="9">
        <f>Monitoring_new!T40</f>
        <v>1</v>
      </c>
      <c r="U40" s="1" t="str">
        <f>Monitoring_new!U40</f>
        <v>N/A</v>
      </c>
      <c r="V40" s="1" t="str">
        <f>Monitoring_new!V40</f>
        <v>___</v>
      </c>
      <c r="W40" s="70" t="str">
        <f>IF(Monitoring_new!W40="","",Monitoring_new!W40)</f>
        <v>nu</v>
      </c>
      <c r="X40" s="45" t="str">
        <f>IF(Monitoring_new!X40="","",Monitoring_new!X40)</f>
        <v>Pagina web nefuncțională ( 13 aprilie 2020)</v>
      </c>
      <c r="Y40" s="70" t="str">
        <f>IF(Monitoring_new!Y40="","",Monitoring_new!Y40)</f>
        <v>da</v>
      </c>
      <c r="Z40" s="62" t="str">
        <f>IF(Monitoring_new!Z40="","",Monitoring_new!Z40)</f>
        <v>http://www.franzeluta.info/files/Cod%20de%20guvernare%20corporativa.pdf</v>
      </c>
      <c r="AA40" s="70" t="str">
        <f>IF(Monitoring_new!AA40="","",Monitoring_new!AA40)</f>
        <v>nu</v>
      </c>
      <c r="AB40" s="68" t="str">
        <f>IF(Monitoring_new!AB40="","",Monitoring_new!AB40)</f>
        <v>Nu sînt informații pe web (ultima dată verificat la 13.04.2020)</v>
      </c>
      <c r="AC40" s="70" t="str">
        <f>IF(Monitoring_new!AC40="","",Monitoring_new!AC40)</f>
        <v>nu</v>
      </c>
      <c r="AD40" s="89" t="str">
        <f>IF(Monitoring_new!AD40="","",Monitoring_new!AD40)</f>
        <v>Nu sînt informații pe web (ultima dată verificat la 13.04.2020)</v>
      </c>
      <c r="AE40" s="70" t="str">
        <f>IF(Monitoring_new!AE40="","",Monitoring_new!AE40)</f>
        <v>nu</v>
      </c>
      <c r="AF40" s="89" t="str">
        <f>IF(Monitoring_new!AF40="","",Monitoring_new!AF40)</f>
        <v>Nu sînt informații pe web (ultima dată verificat la 13.04.2020)</v>
      </c>
      <c r="AG40" s="70" t="str">
        <f>IF(Monitoring_new!AG40="","",Monitoring_new!AG40)</f>
        <v>nu</v>
      </c>
      <c r="AH40" s="89" t="str">
        <f>IF(Monitoring_new!AH40="","",Monitoring_new!AH40)</f>
        <v>Nu sînt informații pe web (ultima dată verificat la 13.04.2020)</v>
      </c>
      <c r="AI40" s="70" t="str">
        <f>IF(Monitoring_new!AI40="","",Monitoring_new!AI40)</f>
        <v>nu</v>
      </c>
      <c r="AJ40" s="104" t="str">
        <f>IF(Monitoring_new!AJ40="","",Monitoring_new!AJ40)</f>
        <v>Nu sînt informații (ultima dată verificat la 13.04.2020)</v>
      </c>
      <c r="AK40" s="70" t="str">
        <f>IF(Monitoring_new!AK40="","",Monitoring_new!AK40)</f>
        <v>nu</v>
      </c>
      <c r="AL40" s="98" t="str">
        <f>IF(Monitoring_new!AL40="","",Monitoring_new!AL40)</f>
        <v>Nu sînt informații (ultima dată verificat la 13.04.2020)</v>
      </c>
      <c r="AM40" s="70" t="str">
        <f>IF(Monitoring_new!AM40="","",Monitoring_new!AM40)</f>
        <v>nu</v>
      </c>
      <c r="AN40" s="89" t="str">
        <f>IF(Monitoring_new!AN40="","",Monitoring_new!AN40)</f>
        <v>Nu sînt informații (ultima dată verificat la 13.04.2020)</v>
      </c>
      <c r="AO40" s="70" t="str">
        <f>IF(Monitoring_new!AO40="","",Monitoring_new!AO40)</f>
        <v>nu</v>
      </c>
      <c r="AP40" s="88" t="str">
        <f>IF(Monitoring_new!AP40="","",Monitoring_new!AP40)</f>
        <v>Nu sînt informații (ultima dată verificat la 13.04.2020)</v>
      </c>
      <c r="AQ40" s="70" t="str">
        <f>IF(Monitoring_new!AQ40="","",Monitoring_new!AQ40)</f>
        <v>nu</v>
      </c>
      <c r="AR40" s="88" t="str">
        <f>IF(Monitoring_new!AR40="","",Monitoring_new!AR40)</f>
        <v>Nu sînt informații (ultima dată verificat la 13.04.2020)</v>
      </c>
      <c r="AS40" s="70" t="str">
        <f>IF(Monitoring_new!AS40="","",Monitoring_new!AS40)</f>
        <v>nu</v>
      </c>
      <c r="AT40" s="89" t="str">
        <f>IF(Monitoring_new!AT40="","",Monitoring_new!AT40)</f>
        <v>Nu sînt informații (ultima dată verificat la 13.04.2020)</v>
      </c>
      <c r="AU40" s="70" t="str">
        <f>IF(Monitoring_new!AU40="","",Monitoring_new!AU40)</f>
        <v>nu</v>
      </c>
      <c r="AV40" s="89" t="str">
        <f>IF(Monitoring_new!AV40="","",Monitoring_new!AV40)</f>
        <v>Nu sînt informații (ultima dată verificat la 13.04.2020)</v>
      </c>
      <c r="AW40" s="70" t="str">
        <f>IF(Monitoring_new!AW40="","",Monitoring_new!AW40)</f>
        <v>nu</v>
      </c>
      <c r="AX40" s="98" t="str">
        <f>IF(Monitoring_new!AX40="","",Monitoring_new!AX40)</f>
        <v>Nu sînt informații (ultima dată verificat la 13.04.2020)</v>
      </c>
      <c r="AY40" s="70" t="str">
        <f>IF(Monitoring_new!AY40="","",Monitoring_new!AY40)</f>
        <v>nu</v>
      </c>
      <c r="AZ40" s="89" t="str">
        <f>IF(Monitoring_new!AZ40="","",Monitoring_new!AZ40)</f>
        <v>Nu sînt informații (ultima dată verificat la 13.04.2020)</v>
      </c>
      <c r="BA40" s="70" t="str">
        <f>IF(Monitoring_new!BA40="","",Monitoring_new!BA40)</f>
        <v>nu</v>
      </c>
      <c r="BB40" s="89" t="str">
        <f>IF(Monitoring_new!BB40="","",Monitoring_new!BB40)</f>
        <v>Nu sînt informații (ultima dată verificat la 13.04.2020)</v>
      </c>
      <c r="BC40" s="70" t="str">
        <f>IF(Monitoring_new!BC40="","",Monitoring_new!BC40)</f>
        <v>nu</v>
      </c>
      <c r="BD40" s="89" t="str">
        <f>IF(Monitoring_new!BD40="","",Monitoring_new!BD40)</f>
        <v>Nu sînt informații (ultima dată verificat la 13.04.2020)</v>
      </c>
      <c r="BE40" s="70" t="str">
        <f>IF(Monitoring_new!BE40="","",Monitoring_new!BE40)</f>
        <v>nu</v>
      </c>
      <c r="BF40" s="89" t="str">
        <f>IF(Monitoring_new!BF40="","",Monitoring_new!BF40)</f>
        <v>Nu sînt informații (ultima dată verificat la 13.04.2020)</v>
      </c>
      <c r="BG40" s="70" t="str">
        <f>IF(Monitoring_new!BG40="","",Monitoring_new!BG40)</f>
        <v>nu</v>
      </c>
      <c r="BH40" s="104" t="str">
        <f>IF(Monitoring_new!BH40="","",Monitoring_new!BH40)</f>
        <v>Nu sînt informații (ultima dată verificat la 13.04.2020)</v>
      </c>
      <c r="BI40" s="70" t="str">
        <f>IF(Monitoring_new!BI40="","",Monitoring_new!BI40)</f>
        <v>nu</v>
      </c>
      <c r="BJ40" s="88" t="str">
        <f>IF(Monitoring_new!BJ40="","",Monitoring_new!BJ40)</f>
        <v>Nu sînt informații (ultima dată verificat la 13.04.2020)</v>
      </c>
      <c r="BK40" s="70" t="str">
        <f>IF(Monitoring_new!BK40="","",Monitoring_new!BK40)</f>
        <v>nu</v>
      </c>
      <c r="BL40" s="89" t="str">
        <f>IF(Monitoring_new!BL40="","",Monitoring_new!BL40)</f>
        <v>Nu sînt informații (ultima dată verificat la 13.04.2020)</v>
      </c>
      <c r="BM40" s="70" t="str">
        <f>IF(Monitoring_new!BM40="","",Monitoring_new!BM40)</f>
        <v>nu</v>
      </c>
      <c r="BN40" s="89" t="str">
        <f>IF(Monitoring_new!BN40="","",Monitoring_new!BN40)</f>
        <v>Nu sînt informații (ultima dată verificat la 13.04.2020)</v>
      </c>
      <c r="BO40" s="70" t="str">
        <f>IF(Monitoring_new!BO40="","",Monitoring_new!BO40)</f>
        <v>nu</v>
      </c>
      <c r="BP40" s="104" t="str">
        <f>IF(Monitoring_new!BP40="","",Monitoring_new!BP40)</f>
        <v>Nu sînt informații (ultima dată verificat la 13.04.2020)</v>
      </c>
      <c r="BQ40" s="70" t="str">
        <f>IF(Monitoring_new!BQ40="","",Monitoring_new!BQ40)</f>
        <v>nu</v>
      </c>
      <c r="BR40" s="88" t="str">
        <f>IF(Monitoring_new!BR40="","",Monitoring_new!BR40)</f>
        <v>Nu sînt informații (ultima dată verificat la 13.04.2020)</v>
      </c>
      <c r="BS40" s="70" t="str">
        <f>IF(Monitoring_new!BS40="","",Monitoring_new!BS40)</f>
        <v>nu</v>
      </c>
      <c r="BT40" s="104" t="str">
        <f>IF(Monitoring_new!BT40="","",Monitoring_new!BT40)</f>
        <v>Nu sînt informații (ultima dată verificat la 13.04.2020)</v>
      </c>
      <c r="BU40" s="70" t="str">
        <f>IF(Monitoring_new!BU40="","",Monitoring_new!BU40)</f>
        <v>nu</v>
      </c>
      <c r="BV40" s="89" t="str">
        <f>IF(Monitoring_new!BV40="","",Monitoring_new!BV40)</f>
        <v>Nu sînt informații (ultima dată verificat la 13.04.2020)</v>
      </c>
      <c r="BW40" s="70" t="str">
        <f>IF(Monitoring_new!BW40="","",Monitoring_new!BW40)</f>
        <v>nu</v>
      </c>
      <c r="BX40" s="89" t="str">
        <f>IF(Monitoring_new!BX40="","",Monitoring_new!BX40)</f>
        <v>Nu sînt informații (ultima dată verificat la 13.04.2020)</v>
      </c>
      <c r="BY40" s="70" t="str">
        <f>IF(Monitoring_new!BY40="","",Monitoring_new!BY40)</f>
        <v>nu</v>
      </c>
      <c r="BZ40" s="98" t="str">
        <f>IF(Monitoring_new!BZ40="","",Monitoring_new!BZ40)</f>
        <v>Nu sînt informații (ultima dată verificat la 13.04.2020)</v>
      </c>
      <c r="CA40" s="70" t="str">
        <f>IF(Monitoring_new!CA40="","",Monitoring_new!CA40)</f>
        <v>nu</v>
      </c>
      <c r="CB40" s="89" t="str">
        <f>IF(Monitoring_new!CB40="","",Monitoring_new!CB40)</f>
        <v>Nu sînt informații (ultima dată verificat la 13.04.2020)</v>
      </c>
      <c r="CC40" s="70" t="str">
        <f>IF(Monitoring_new!CC40="","",Monitoring_new!CC40)</f>
        <v>nu</v>
      </c>
      <c r="CD40" s="45" t="str">
        <f>IF(Monitoring_new!CD40="","",Monitoring_new!CD40)</f>
        <v>Nu sînt informații (ultima dată verificat la 13.04.2020)</v>
      </c>
      <c r="CE40" s="70" t="str">
        <f>IF(Monitoring_new!CE40="","",Monitoring_new!CE40)</f>
        <v>da</v>
      </c>
      <c r="CF40" s="62" t="str">
        <f>IF(Monitoring_new!CF40="","",Monitoring_new!CF40)</f>
        <v>http://manej.md/index.php?pag=news&amp;id=1234&amp;rid=38&amp;l=ro</v>
      </c>
      <c r="CG40" s="70" t="str">
        <f>IF(Monitoring_new!CG40="","",Monitoring_new!CG40)</f>
        <v>nu</v>
      </c>
      <c r="CH40" s="88" t="str">
        <f>IF(Monitoring_new!CH40="","",Monitoring_new!CH40)</f>
        <v>Nu sînt informații (ultima dată verificat la 13.04.2020)</v>
      </c>
      <c r="CI40" s="70" t="str">
        <f>IF(Monitoring_new!CI40="","",Monitoring_new!CI40)</f>
        <v>nu</v>
      </c>
      <c r="CJ40" s="89" t="str">
        <f>IF(Monitoring_new!CJ40="","",Monitoring_new!CJ40)</f>
        <v>Nu sînt informații (ultima dată verificat la 13.04.2020)</v>
      </c>
      <c r="CK40" s="70" t="str">
        <f>IF(Monitoring_new!CK40="","",Monitoring_new!CK40)</f>
        <v>nu</v>
      </c>
      <c r="CL40" s="88" t="str">
        <f>IF(Monitoring_new!CL40="","",Monitoring_new!CL40)</f>
        <v>Nu sînt informații (ultima dată verificat la 13.04.2020)</v>
      </c>
      <c r="CM40" s="70" t="str">
        <f>IF(Monitoring_new!CM40="","",Monitoring_new!CM40)</f>
        <v>nu</v>
      </c>
      <c r="CN40" s="88" t="str">
        <f>IF(Monitoring_new!CN40="","",Monitoring_new!CN40)</f>
        <v>Nu sînt informații (ultima dată verificat la 13.04.2020)</v>
      </c>
      <c r="CO40" s="70" t="str">
        <f>IF(Monitoring_new!CO40="","",Monitoring_new!CO40)</f>
        <v>da</v>
      </c>
      <c r="CP40" s="88" t="str">
        <f>IF(Monitoring_new!CP40="","",Monitoring_new!CP40)</f>
        <v>Regulamentul privind dezvăluirea practicilor ilegale anexat la chestionarul completat și recepționat</v>
      </c>
      <c r="CQ40" s="70" t="str">
        <f>IF(Monitoring_new!CQ40="","",Monitoring_new!CQ40)</f>
        <v>nu</v>
      </c>
      <c r="CR40" s="89" t="str">
        <f>IF(Monitoring_new!CR40="","",Monitoring_new!CR40)</f>
        <v>Nu sînt informații (ultima dată verificat la 13.04.2020)</v>
      </c>
      <c r="CS40" s="70" t="str">
        <f>IF(Monitoring_new!CS40="","",Monitoring_new!CS40)</f>
        <v>nu</v>
      </c>
      <c r="CT40" s="88" t="str">
        <f>IF(Monitoring_new!CT40="","",Monitoring_new!CT40)</f>
        <v>Nu sînt informații (ultima dată verificat la 13.04.2020)</v>
      </c>
      <c r="CU40" s="70" t="str">
        <f>IF(Monitoring_new!CU40="","",Monitoring_new!CU40)</f>
        <v>nu</v>
      </c>
      <c r="CV40" s="89" t="str">
        <f>IF(Monitoring_new!CV40="","",Monitoring_new!CV40)</f>
        <v>Nu sînt informații (ultima dată verificat la 13.04.2020)</v>
      </c>
      <c r="CW40" s="70" t="str">
        <f>IF(Monitoring_new!CW40="","",Monitoring_new!CW40)</f>
        <v>nu</v>
      </c>
      <c r="CX40" s="88" t="str">
        <f>IF(Monitoring_new!CX40="","",Monitoring_new!CX40)</f>
        <v>Nu sînt informații (ultima dată verificat la 13.04.2020)</v>
      </c>
      <c r="CY40" s="70" t="str">
        <f>IF(Monitoring_new!CY40="","",Monitoring_new!CY40)</f>
        <v>nu</v>
      </c>
      <c r="CZ40" s="88" t="str">
        <f>IF(Monitoring_new!CZ40="","",Monitoring_new!CZ40)</f>
        <v>Nu sînt informații (ultima dată verificat la 13.04.2020)</v>
      </c>
      <c r="DA40" s="70" t="str">
        <f>IF(Monitoring_new!DA40="","",Monitoring_new!DA40)</f>
        <v>nu</v>
      </c>
      <c r="DB40" s="126" t="str">
        <f>IF(Monitoring_new!DB40="","",Monitoring_new!DB40)</f>
        <v>Nu sînt informații (ultima dată verificat la 13.04.2020)</v>
      </c>
      <c r="DC40" s="70" t="str">
        <f>IF(Monitoring_new!DC40="","",Monitoring_new!DC40)</f>
        <v>nu</v>
      </c>
      <c r="DD40" s="89" t="str">
        <f>IF(Monitoring_new!DD40="","",Monitoring_new!DD40)</f>
        <v>Nu sînt informații (ultima dată verificat la 13.04.2020)</v>
      </c>
      <c r="DE40" s="70" t="str">
        <f>IF(Monitoring_new!DE40="","",Monitoring_new!DE40)</f>
        <v>nu</v>
      </c>
      <c r="DF40" s="89" t="str">
        <f>IF(Monitoring_new!DF40="","",Monitoring_new!DF40)</f>
        <v>Nu sînt informații (ultima dată verificat la 13.04.2020)</v>
      </c>
      <c r="DG40" s="70" t="str">
        <f>IF(Monitoring_new!DG40="","",Monitoring_new!DG40)</f>
        <v>nu</v>
      </c>
      <c r="DH40" s="89" t="str">
        <f>IF(Monitoring_new!DH40="","",Monitoring_new!DH40)</f>
        <v>Nu sînt informații (ultima dată verificat la 13.04.2020)</v>
      </c>
      <c r="DI40" s="70" t="str">
        <f>IF(Monitoring_new!DI40="","",Monitoring_new!DI40)</f>
        <v>nu</v>
      </c>
      <c r="DJ40" s="89" t="str">
        <f>IF(Monitoring_new!DJ40="","",Monitoring_new!DJ40)</f>
        <v>Nu sînt informații (ultima dată verificat la 13.04.2020)</v>
      </c>
      <c r="DK40" s="70" t="str">
        <f>IF(Monitoring_new!DK40="","",Monitoring_new!DK40)</f>
        <v>nu</v>
      </c>
      <c r="DL40" s="88" t="str">
        <f>IF(Monitoring_new!DL40="","",Monitoring_new!DL40)</f>
        <v>Nu sînt informații (ultima dată verificat la 13.04.2020)</v>
      </c>
      <c r="DM40" s="70" t="str">
        <f>IF(Monitoring_new!DM40="","",Monitoring_new!DM40)</f>
        <v>nu</v>
      </c>
      <c r="DN40" s="89" t="str">
        <f>IF(Monitoring_new!DN40="","",Monitoring_new!DN40)</f>
        <v>Nu sînt informații (ultima dată verificat la 13.04.2020)</v>
      </c>
      <c r="DO40" s="70" t="str">
        <f>IF(Monitoring_new!DO40="","",Monitoring_new!DO40)</f>
        <v>nu</v>
      </c>
      <c r="DP40" s="89" t="str">
        <f>IF(Monitoring_new!DP40="","",Monitoring_new!DP40)</f>
        <v>Nu sînt informații (ultima dată verificat la 13.04.2020)</v>
      </c>
      <c r="DQ40" s="70" t="str">
        <f>IF(Monitoring_new!DQ40="","",Monitoring_new!DQ40)</f>
        <v>nu</v>
      </c>
      <c r="DR40" s="89" t="str">
        <f>IF(Monitoring_new!DR40="","",Monitoring_new!DR40)</f>
        <v>Nu sînt informații (ultima dată verificat la 13.04.2020)</v>
      </c>
      <c r="DS40" s="70" t="str">
        <f>IF(Monitoring_new!DS40="","",Monitoring_new!DS40)</f>
        <v>nu</v>
      </c>
      <c r="DT40" s="89" t="str">
        <f>IF(Monitoring_new!DT40="","",Monitoring_new!DT40)</f>
        <v>Nu sînt informații (ultima dată verificat la 13.04.2020)</v>
      </c>
      <c r="DU40" s="70" t="str">
        <f>IF(Monitoring_new!DU40="","",Monitoring_new!DU40)</f>
        <v>nu</v>
      </c>
      <c r="DV40" s="89" t="str">
        <f>IF(Monitoring_new!DV40="","",Monitoring_new!DV40)</f>
        <v>Nu sînt informații (ultima dată verificat la 13.04.2020)</v>
      </c>
      <c r="DW40" s="70" t="str">
        <f>IF(Monitoring_new!DW40="","",Monitoring_new!DW40)</f>
        <v>nu</v>
      </c>
      <c r="DX40" s="89" t="str">
        <f>IF(Monitoring_new!DX40="","",Monitoring_new!DX40)</f>
        <v>Nu sînt informații (ultima dată verificat la 13.04.2020)</v>
      </c>
      <c r="DY40" s="70" t="str">
        <f>IF(Monitoring_new!DY40="","",Monitoring_new!DY40)</f>
        <v>partial</v>
      </c>
      <c r="DZ40" s="89" t="str">
        <f>IF(Monitoring_new!DZ40="","",Monitoring_new!DZ40)</f>
        <v>https://apa-balti.md/?p=1557&amp;lang=ru</v>
      </c>
      <c r="EA40" s="70" t="str">
        <f>IF(Monitoring_new!EA40="","",Monitoring_new!EA40)</f>
        <v>nu</v>
      </c>
      <c r="EB40" s="89" t="str">
        <f>IF(Monitoring_new!EB40="","",Monitoring_new!EB40)</f>
        <v>Nu sînt informații (ultima dată verificat la 13.04.2020)</v>
      </c>
      <c r="EC40" s="70" t="str">
        <f>IF(Monitoring_new!EC40="","",Monitoring_new!EC40)</f>
        <v>nu</v>
      </c>
      <c r="ED40" s="88" t="str">
        <f>IF(Monitoring_new!ED40="","",Monitoring_new!ED40)</f>
        <v>Nu sînt informații (ultima dată verificat la 13.04.2020)</v>
      </c>
      <c r="EE40" s="70" t="str">
        <f>IF(Monitoring_new!EE40="","",Monitoring_new!EE40)</f>
        <v>nu</v>
      </c>
      <c r="EF40" s="88" t="str">
        <f>IF(Monitoring_new!EF40="","",Monitoring_new!EF40)</f>
        <v>Nu sînt informații (ultima dată verificat la 13.04.2020)</v>
      </c>
      <c r="EG40" s="70" t="str">
        <f>IF(Monitoring_new!EG40="","",Monitoring_new!EG40)</f>
        <v>nu</v>
      </c>
      <c r="EH40" s="88" t="str">
        <f>IF(Monitoring_new!EH40="","",Monitoring_new!EH40)</f>
        <v>Nu sînt informații (ultima dată verificat la 13.04.2020)</v>
      </c>
      <c r="EI40" s="70" t="str">
        <f>IF(Monitoring_new!EI40="","",Monitoring_new!EI40)</f>
        <v>nu</v>
      </c>
      <c r="EJ40" s="89" t="str">
        <f>IF(Monitoring_new!EJ40="","",Monitoring_new!EJ40)</f>
        <v>Nu sînt informații (ultima dată verificat la 13.04.2020)</v>
      </c>
      <c r="EK40" s="70" t="str">
        <f>IF(Monitoring_new!EK40="","",Monitoring_new!EK40)</f>
        <v>nu</v>
      </c>
      <c r="EL40" s="88" t="str">
        <f>IF(Monitoring_new!EL40="","",Monitoring_new!EL40)</f>
        <v>Nu sînt informații (ultima dată verificat la 13.04.2020)</v>
      </c>
      <c r="EM40" s="70" t="str">
        <f>IF(Monitoring_new!EM40="","",Monitoring_new!EM40)</f>
        <v>nu</v>
      </c>
      <c r="EN40" s="88" t="str">
        <f>IF(Monitoring_new!EN40="","",Monitoring_new!EN40)</f>
        <v>Nu sînt informații (ultima dată verificat la 13.04.2020)</v>
      </c>
      <c r="EO40" s="70" t="str">
        <f>IF(Monitoring_new!EO40="","",Monitoring_new!EO40)</f>
        <v>nu</v>
      </c>
      <c r="EP40" s="88" t="str">
        <f>IF(Monitoring_new!EP40="","",Monitoring_new!EP40)</f>
        <v>Nu sînt informații (ultima dată verificat la 13.04.2020)</v>
      </c>
      <c r="EQ40" s="70" t="str">
        <f>IF(Monitoring_new!EQ40="","",Monitoring_new!EQ40)</f>
        <v>nu</v>
      </c>
      <c r="ER40" s="88" t="str">
        <f>IF(Monitoring_new!ER40="","",Monitoring_new!ER40)</f>
        <v>Nu sînt informații (ultima dată verificat la 13.04.2020)</v>
      </c>
      <c r="ES40" s="70" t="str">
        <f>IF(Monitoring_new!ES40="","",Monitoring_new!ES40)</f>
        <v>nu</v>
      </c>
      <c r="ET40" s="88" t="str">
        <f>IF(Monitoring_new!ET40="","",Monitoring_new!ET40)</f>
        <v>Nu sînt informații (ultima dată verificat la 13.04.2020)</v>
      </c>
      <c r="EU40" s="70" t="str">
        <f>IF(Monitoring_new!EU40="","",Monitoring_new!EU40)</f>
        <v>nu</v>
      </c>
      <c r="EV40" s="88" t="str">
        <f>IF(Monitoring_new!EV40="","",Monitoring_new!EV40)</f>
        <v>Nu sînt informații (ultima dată verificat la 13.04.2020)</v>
      </c>
      <c r="EW40" s="70" t="str">
        <f>IF(Monitoring_new!EW40="","",Monitoring_new!EW40)</f>
        <v>nu</v>
      </c>
      <c r="EX40" s="88" t="str">
        <f>IF(Monitoring_new!EX40="","",Monitoring_new!EX40)</f>
        <v>Nu sînt informații (ultima dată verificat la 13.04.2020)</v>
      </c>
      <c r="EY40" s="70" t="str">
        <f>IF(Monitoring_new!EY40="","",Monitoring_new!EY40)</f>
        <v>nu</v>
      </c>
      <c r="EZ40" s="88" t="str">
        <f>IF(Monitoring_new!EZ40="","",Monitoring_new!EZ40)</f>
        <v>Nu sînt informații (ultima dată verificat la 13.04.2020)</v>
      </c>
      <c r="FA40" s="173" t="str">
        <f t="shared" si="0"/>
        <v>da</v>
      </c>
      <c r="FB40" s="173">
        <f t="shared" si="1"/>
        <v>3</v>
      </c>
      <c r="FC40" s="173" t="str">
        <f t="shared" si="2"/>
        <v>nu</v>
      </c>
      <c r="FD40" s="173">
        <f t="shared" si="3"/>
        <v>63</v>
      </c>
      <c r="FE40" s="173" t="str">
        <f t="shared" si="4"/>
        <v>partial</v>
      </c>
      <c r="FF40" s="173">
        <f t="shared" si="5"/>
        <v>1</v>
      </c>
      <c r="FG40" s="173" t="str">
        <f t="shared" si="6"/>
        <v>N/A</v>
      </c>
      <c r="FH40" s="173">
        <f t="shared" si="7"/>
        <v>0</v>
      </c>
      <c r="FI40" s="173" t="str">
        <f t="shared" si="10"/>
        <v>___</v>
      </c>
      <c r="FJ40" s="173">
        <f t="shared" si="11"/>
        <v>0</v>
      </c>
      <c r="FK40" s="173">
        <f t="shared" si="12"/>
        <v>67</v>
      </c>
      <c r="FL40" s="173" t="str">
        <f t="shared" si="8"/>
        <v>da</v>
      </c>
      <c r="FM40" s="173" t="str">
        <f t="shared" si="9"/>
        <v>nu</v>
      </c>
      <c r="FN40" s="173">
        <f t="shared" si="13"/>
        <v>3</v>
      </c>
      <c r="FO40" s="173">
        <f t="shared" si="14"/>
        <v>63</v>
      </c>
      <c r="FP40" s="173">
        <f t="shared" si="15"/>
        <v>67</v>
      </c>
      <c r="FQ40" s="177">
        <f t="shared" si="16"/>
        <v>4.4776119402985072E-2</v>
      </c>
      <c r="FR40" s="177">
        <f t="shared" si="17"/>
        <v>0.94029850746268662</v>
      </c>
      <c r="FS40" s="177">
        <f>COUNTIFS($W40:$EY40,$FL40,Points_new!$W$52:$EY$52,FS$1)/((COUNTIF(Points_new!$W$52:$EY$52,FS$1)-COUNTIFS($W40:$EY40,$FG40,Points_new!$W$52:$EY$52,FS$1)))</f>
        <v>4.4776119402985072E-2</v>
      </c>
      <c r="FT40" s="177">
        <f>COUNTIFS($W40:$EY40,$FL40,Points_new!$W$51:$EY$51,FT$1)/((COUNTIF(Points_new!$W$51:$EY$51,FT$1)-COUNTIFS($W40:$EY40,$FG40,Points_new!$W$51:$EY$51,FT$1)))</f>
        <v>0.05</v>
      </c>
      <c r="FU40" s="177">
        <f>COUNTIFS($W40:$EY40,$FL40,Points_new!$W$51:$EY$51,FU$1)/((COUNTIF(Points_new!$W$51:$EY$51,FU$1)-COUNTIFS($W40:$EY40,$FG40,Points_new!$W$51:$EY$51,FU$1)))</f>
        <v>0</v>
      </c>
      <c r="FV40" s="177" t="e">
        <f>COUNTIFS($W40:$EY40,$FL40,Points_new!$W$51:$EY$51,FV$1)/((COUNTIF(Points_new!$W$51:$EY$51,FV$1)-COUNTIFS($W40:$EY40,$FG40,Points_new!$W$51:$EY$51,FV$1)))</f>
        <v>#DIV/0!</v>
      </c>
      <c r="FW40" s="177" t="e">
        <f>COUNTIFS($W40:$EY40,$FL40,Points_new!$W$51:$EY$51,FW$1)/((COUNTIF(Points_new!$W$51:$EY$51,FW$1)-COUNTIFS($W40:$EY40,$FG40,Points_new!$W$51:$EY$51,FW$1)))</f>
        <v>#DIV/0!</v>
      </c>
      <c r="FX40" s="177">
        <f>COUNTIFS($W40:$EY40,$FL40,Points_new!$W$57:$EY$57,FX$1)/((COUNTIF(Points_new!$W$57:$EY$57,FX$1)-COUNTIFS($W40:$EY40,$FG40,Points_new!$W$57:$EY$57,FX$1)))</f>
        <v>0</v>
      </c>
      <c r="FY40" s="177">
        <f>COUNTIFS($W40:$EY40,$FL40,Points_new!$W$57:$EY$57,FY$1)/((COUNTIF(Points_new!$W$57:$EY$57,FY$1)-COUNTIFS($W40:$EY40,$FG40,Points_new!$W$57:$EY$57,FY$1)))</f>
        <v>0</v>
      </c>
      <c r="FZ40" s="177">
        <f>COUNTIFS($W40:$EY40,$FL40,Points_new!$W$57:$EY$57,FZ$1)/((COUNTIF(Points_new!$W$57:$EY$57,FZ$1)-COUNTIFS($W40:$EY40,$FG40,Points_new!$W$57:$EY$57,FZ$1)))</f>
        <v>0</v>
      </c>
      <c r="GA40" s="177">
        <f>COUNTIFS($W40:$EY40,$FL40,Points_new!$W$57:$EY$57,GA$1)/((COUNTIF(Points_new!$W$57:$EY$57,GA$1)-COUNTIFS($W40:$EY40,$FG40,Points_new!$W$57:$EY$57,GA$1)))</f>
        <v>0.25</v>
      </c>
      <c r="GB40" s="177" t="e">
        <f>COUNTIFS($W40:$EY40,$FL40,Points_new!$W$57:$EY$57,GB$1)/((COUNTIF(Points_new!$W$57:$EY$57,GB$1)-COUNTIFS($W40:$EY40,$FG40,Points_new!$W$57:$EY$57,GB$1)))</f>
        <v>#DIV/0!</v>
      </c>
      <c r="GC40" s="177" t="e">
        <f>COUNTIFS($W40:$EY40,$FL40,Points_new!$W$57:$EY$57,GC$1)/((COUNTIF(Points_new!$W$57:$EY$57,GC$1)-COUNTIFS($W40:$EY40,$FG40,Points_new!$W$57:$EY$57,GC$1)))</f>
        <v>#DIV/0!</v>
      </c>
      <c r="GD40" s="177">
        <f>COUNTIFS($W40:$EY40,$FL40,Points_new!$W$55:$EY$55,GD$1)/((COUNTIF(Points_new!$W$55:$EY$55,GD$1)-COUNTIFS($W40:$EY40,$FG40,Points_new!$W$55:$EY$55,GD$1)))</f>
        <v>4.4776119402985072E-2</v>
      </c>
      <c r="GE40" s="177" t="e">
        <f>COUNTIFS($W40:$EY40,$FL40,Points_new!$W$55:$EY$55,GE$1)/((COUNTIF(Points_new!$W$55:$EY$55,GE$1)-COUNTIFS($W40:$EY40,$FG40,Points_new!$W$55:$EY$55,GE$1)))</f>
        <v>#DIV/0!</v>
      </c>
      <c r="GF40" s="177" t="e">
        <f>COUNTIFS($W40:$EY40,$FL40,Points_new!$W$55:$EY$55,GF$1)/((COUNTIF(Points_new!$W$55:$EY$55,GF$1)-COUNTIFS($W40:$EY40,$FG40,Points_new!$W$55:$EY$55,GF$1)))</f>
        <v>#DIV/0!</v>
      </c>
    </row>
    <row r="41" spans="1:188" ht="15" customHeight="1" x14ac:dyDescent="0.3">
      <c r="A41" s="13" t="str">
        <f>Monitoring_new!A41</f>
        <v>Q40</v>
      </c>
      <c r="B41" s="162" t="str">
        <f>Monitoring_new!B41</f>
        <v>Sînt informații pe web despre cursurile de instruire pentru angajaţi sau manageri privind lupta anticorupţie organizate de întreprindere?</v>
      </c>
      <c r="C41" s="162" t="str">
        <f>Monitoring_new!C41</f>
        <v>Is there any information on training courses on anti-corruption fight conducted by the enterprise for its employees or managers available on the Web page?</v>
      </c>
      <c r="D41" s="8" t="str">
        <f>Monitoring_new!D41</f>
        <v>Ethics and conflict of interests</v>
      </c>
      <c r="E41" s="1" t="str">
        <f>Monitoring_new!E41</f>
        <v>eci6</v>
      </c>
      <c r="F41" s="1" t="str">
        <f>Monitoring_new!F41</f>
        <v>eci6k</v>
      </c>
      <c r="G41" s="9">
        <f>Monitoring_new!G41</f>
        <v>1</v>
      </c>
      <c r="H41" s="1" t="str">
        <f>Monitoring_new!H41</f>
        <v>da</v>
      </c>
      <c r="I41" s="1" t="str">
        <f>Monitoring_new!I41</f>
        <v>yes</v>
      </c>
      <c r="J41" s="1" t="str">
        <f>Monitoring_new!J41</f>
        <v>nu</v>
      </c>
      <c r="K41" s="1" t="str">
        <f>Monitoring_new!K41</f>
        <v>no</v>
      </c>
      <c r="L41" s="1" t="str">
        <f>Monitoring_new!L41</f>
        <v>partial</v>
      </c>
      <c r="M41" s="1" t="str">
        <f>Monitoring_new!M41</f>
        <v>partially</v>
      </c>
      <c r="N41" s="1" t="str">
        <f>Monitoring_new!N41</f>
        <v>N/A</v>
      </c>
      <c r="O41" s="1" t="str">
        <f>Monitoring_new!O41</f>
        <v>N/A</v>
      </c>
      <c r="P41" s="1" t="str">
        <f>Monitoring_new!P41</f>
        <v>___</v>
      </c>
      <c r="Q41" s="1" t="str">
        <f>Monitoring_new!Q41</f>
        <v>___</v>
      </c>
      <c r="R41" s="9">
        <f>Monitoring_new!R41</f>
        <v>1</v>
      </c>
      <c r="S41" s="1">
        <f>Monitoring_new!S41</f>
        <v>0</v>
      </c>
      <c r="T41" s="9">
        <f>Monitoring_new!T41</f>
        <v>0.5</v>
      </c>
      <c r="U41" s="1" t="str">
        <f>Monitoring_new!U41</f>
        <v>N/A</v>
      </c>
      <c r="V41" s="1" t="str">
        <f>Monitoring_new!V41</f>
        <v>___</v>
      </c>
      <c r="W41" s="70" t="str">
        <f>IF(Monitoring_new!W41="","",Monitoring_new!W41)</f>
        <v>nu</v>
      </c>
      <c r="X41" s="45" t="str">
        <f>IF(Monitoring_new!X41="","",Monitoring_new!X41)</f>
        <v>Pagina web nefuncțională ( 13 aprilie 2020)</v>
      </c>
      <c r="Y41" s="70" t="str">
        <f>IF(Monitoring_new!Y41="","",Monitoring_new!Y41)</f>
        <v>nu</v>
      </c>
      <c r="Z41" s="45" t="str">
        <f>IF(Monitoring_new!Z41="","",Monitoring_new!Z41)</f>
        <v>Nu sînt informații pe web (ultima dată verificat la 13.04.2020)</v>
      </c>
      <c r="AA41" s="70" t="str">
        <f>IF(Monitoring_new!AA41="","",Monitoring_new!AA41)</f>
        <v>nu</v>
      </c>
      <c r="AB41" s="45" t="str">
        <f>IF(Monitoring_new!AB41="","",Monitoring_new!AB41)</f>
        <v>Nu sînt informații pe web (ultima dată verificat la 13.04.2020)</v>
      </c>
      <c r="AC41" s="70" t="str">
        <f>IF(Monitoring_new!AC41="","",Monitoring_new!AC41)</f>
        <v>nu</v>
      </c>
      <c r="AD41" s="45" t="str">
        <f>IF(Monitoring_new!AD41="","",Monitoring_new!AD41)</f>
        <v>Nu sînt informații pe web (ultima dată verificat la 13.04.2020)</v>
      </c>
      <c r="AE41" s="70" t="str">
        <f>IF(Monitoring_new!AE41="","",Monitoring_new!AE41)</f>
        <v>nu</v>
      </c>
      <c r="AF41" s="45" t="str">
        <f>IF(Monitoring_new!AF41="","",Monitoring_new!AF41)</f>
        <v>Nu sînt informații pe web (ultima dată verificat la 13.04.2020)</v>
      </c>
      <c r="AG41" s="70" t="str">
        <f>IF(Monitoring_new!AG41="","",Monitoring_new!AG41)</f>
        <v>nu</v>
      </c>
      <c r="AH41" s="45" t="str">
        <f>IF(Monitoring_new!AH41="","",Monitoring_new!AH41)</f>
        <v>Nu sînt informații pe web (ultima dată verificat la 13.04.2020)</v>
      </c>
      <c r="AI41" s="70" t="str">
        <f>IF(Monitoring_new!AI41="","",Monitoring_new!AI41)</f>
        <v>nu</v>
      </c>
      <c r="AJ41" s="45" t="str">
        <f>IF(Monitoring_new!AJ41="","",Monitoring_new!AJ41)</f>
        <v>Nu sînt informații (ultima dată verificat la 13.04.2020)</v>
      </c>
      <c r="AK41" s="70" t="str">
        <f>IF(Monitoring_new!AK41="","",Monitoring_new!AK41)</f>
        <v>nu</v>
      </c>
      <c r="AL41" s="45" t="str">
        <f>IF(Monitoring_new!AL41="","",Monitoring_new!AL41)</f>
        <v>Nu sînt informații (ultima dată verificat la 13.04.2020)</v>
      </c>
      <c r="AM41" s="70" t="str">
        <f>IF(Monitoring_new!AM41="","",Monitoring_new!AM41)</f>
        <v>nu</v>
      </c>
      <c r="AN41" s="45" t="str">
        <f>IF(Monitoring_new!AN41="","",Monitoring_new!AN41)</f>
        <v>Nu sînt informații (ultima dată verificat la 13.04.2020)</v>
      </c>
      <c r="AO41" s="70" t="str">
        <f>IF(Monitoring_new!AO41="","",Monitoring_new!AO41)</f>
        <v>nu</v>
      </c>
      <c r="AP41" s="45" t="str">
        <f>IF(Monitoring_new!AP41="","",Monitoring_new!AP41)</f>
        <v>Nu sînt informații (ultima dată verificat la 13.04.2020)</v>
      </c>
      <c r="AQ41" s="70" t="str">
        <f>IF(Monitoring_new!AQ41="","",Monitoring_new!AQ41)</f>
        <v>nu</v>
      </c>
      <c r="AR41" s="45" t="str">
        <f>IF(Monitoring_new!AR41="","",Monitoring_new!AR41)</f>
        <v>Nu sînt informații (ultima dată verificat la 13.04.2020)</v>
      </c>
      <c r="AS41" s="70" t="str">
        <f>IF(Monitoring_new!AS41="","",Monitoring_new!AS41)</f>
        <v>nu</v>
      </c>
      <c r="AT41" s="45" t="str">
        <f>IF(Monitoring_new!AT41="","",Monitoring_new!AT41)</f>
        <v>Nu sînt informații (ultima dată verificat la 13.04.2020)</v>
      </c>
      <c r="AU41" s="70" t="str">
        <f>IF(Monitoring_new!AU41="","",Monitoring_new!AU41)</f>
        <v>nu</v>
      </c>
      <c r="AV41" s="45" t="str">
        <f>IF(Monitoring_new!AV41="","",Monitoring_new!AV41)</f>
        <v>Nu sînt informații (ultima dată verificat la 13.04.2020)</v>
      </c>
      <c r="AW41" s="70" t="str">
        <f>IF(Monitoring_new!AW41="","",Monitoring_new!AW41)</f>
        <v>nu</v>
      </c>
      <c r="AX41" s="45" t="str">
        <f>IF(Monitoring_new!AX41="","",Monitoring_new!AX41)</f>
        <v>Nu sînt informații (ultima dată verificat la 13.04.2020)</v>
      </c>
      <c r="AY41" s="70" t="str">
        <f>IF(Monitoring_new!AY41="","",Monitoring_new!AY41)</f>
        <v>nu</v>
      </c>
      <c r="AZ41" s="45" t="str">
        <f>IF(Monitoring_new!AZ41="","",Monitoring_new!AZ41)</f>
        <v>Nu sînt informații (ultima dată verificat la 13.04.2020)</v>
      </c>
      <c r="BA41" s="70" t="str">
        <f>IF(Monitoring_new!BA41="","",Monitoring_new!BA41)</f>
        <v>nu</v>
      </c>
      <c r="BB41" s="45" t="str">
        <f>IF(Monitoring_new!BB41="","",Monitoring_new!BB41)</f>
        <v>Nu sînt informații (ultima dată verificat la 13.04.2020)</v>
      </c>
      <c r="BC41" s="70" t="str">
        <f>IF(Monitoring_new!BC41="","",Monitoring_new!BC41)</f>
        <v>nu</v>
      </c>
      <c r="BD41" s="45" t="str">
        <f>IF(Monitoring_new!BD41="","",Monitoring_new!BD41)</f>
        <v>Nu sînt informații (ultima dată verificat la 13.04.2020)</v>
      </c>
      <c r="BE41" s="70" t="str">
        <f>IF(Monitoring_new!BE41="","",Monitoring_new!BE41)</f>
        <v>nu</v>
      </c>
      <c r="BF41" s="45" t="str">
        <f>IF(Monitoring_new!BF41="","",Monitoring_new!BF41)</f>
        <v>Nu sînt informații (ultima dată verificat la 13.04.2020)</v>
      </c>
      <c r="BG41" s="70" t="str">
        <f>IF(Monitoring_new!BG41="","",Monitoring_new!BG41)</f>
        <v>nu</v>
      </c>
      <c r="BH41" s="45" t="str">
        <f>IF(Monitoring_new!BH41="","",Monitoring_new!BH41)</f>
        <v>Nu sînt informații (ultima dată verificat la 13.04.2020)</v>
      </c>
      <c r="BI41" s="70" t="str">
        <f>IF(Monitoring_new!BI41="","",Monitoring_new!BI41)</f>
        <v>nu</v>
      </c>
      <c r="BJ41" s="45" t="str">
        <f>IF(Monitoring_new!BJ41="","",Monitoring_new!BJ41)</f>
        <v>Nu sînt informații (ultima dată verificat la 13.04.2020)</v>
      </c>
      <c r="BK41" s="70" t="str">
        <f>IF(Monitoring_new!BK41="","",Monitoring_new!BK41)</f>
        <v>nu</v>
      </c>
      <c r="BL41" s="45" t="str">
        <f>IF(Monitoring_new!BL41="","",Monitoring_new!BL41)</f>
        <v>Nu sînt informații (ultima dată verificat la 13.04.2020)</v>
      </c>
      <c r="BM41" s="70" t="str">
        <f>IF(Monitoring_new!BM41="","",Monitoring_new!BM41)</f>
        <v>nu</v>
      </c>
      <c r="BN41" s="45" t="str">
        <f>IF(Monitoring_new!BN41="","",Monitoring_new!BN41)</f>
        <v>Nu sînt informații (ultima dată verificat la 13.04.2020)</v>
      </c>
      <c r="BO41" s="70" t="str">
        <f>IF(Monitoring_new!BO41="","",Monitoring_new!BO41)</f>
        <v>nu</v>
      </c>
      <c r="BP41" s="45" t="str">
        <f>IF(Monitoring_new!BP41="","",Monitoring_new!BP41)</f>
        <v>Nu sînt informații (ultima dată verificat la 13.04.2020)</v>
      </c>
      <c r="BQ41" s="70" t="str">
        <f>IF(Monitoring_new!BQ41="","",Monitoring_new!BQ41)</f>
        <v>nu</v>
      </c>
      <c r="BR41" s="45" t="str">
        <f>IF(Monitoring_new!BR41="","",Monitoring_new!BR41)</f>
        <v>Nu sînt informații (ultima dată verificat la 13.04.2020)</v>
      </c>
      <c r="BS41" s="70" t="str">
        <f>IF(Monitoring_new!BS41="","",Monitoring_new!BS41)</f>
        <v>nu</v>
      </c>
      <c r="BT41" s="45" t="str">
        <f>IF(Monitoring_new!BT41="","",Monitoring_new!BT41)</f>
        <v>Nu sînt informații (ultima dată verificat la 13.04.2020)</v>
      </c>
      <c r="BU41" s="70" t="str">
        <f>IF(Monitoring_new!BU41="","",Monitoring_new!BU41)</f>
        <v>nu</v>
      </c>
      <c r="BV41" s="45" t="str">
        <f>IF(Monitoring_new!BV41="","",Monitoring_new!BV41)</f>
        <v>Nu sînt informații (ultima dată verificat la 13.04.2020)</v>
      </c>
      <c r="BW41" s="70" t="str">
        <f>IF(Monitoring_new!BW41="","",Monitoring_new!BW41)</f>
        <v>nu</v>
      </c>
      <c r="BX41" s="45" t="str">
        <f>IF(Monitoring_new!BX41="","",Monitoring_new!BX41)</f>
        <v>Nu sînt informații (ultima dată verificat la 13.04.2020)</v>
      </c>
      <c r="BY41" s="70" t="str">
        <f>IF(Monitoring_new!BY41="","",Monitoring_new!BY41)</f>
        <v>nu</v>
      </c>
      <c r="BZ41" s="45" t="str">
        <f>IF(Monitoring_new!BZ41="","",Monitoring_new!BZ41)</f>
        <v>Nu sînt informații (ultima dată verificat la 13.04.2020)</v>
      </c>
      <c r="CA41" s="70" t="str">
        <f>IF(Monitoring_new!CA41="","",Monitoring_new!CA41)</f>
        <v>nu</v>
      </c>
      <c r="CB41" s="45" t="str">
        <f>IF(Monitoring_new!CB41="","",Monitoring_new!CB41)</f>
        <v>Nu sînt informații (ultima dată verificat la 13.04.2020)</v>
      </c>
      <c r="CC41" s="70" t="str">
        <f>IF(Monitoring_new!CC41="","",Monitoring_new!CC41)</f>
        <v>nu</v>
      </c>
      <c r="CD41" s="45" t="str">
        <f>IF(Monitoring_new!CD41="","",Monitoring_new!CD41)</f>
        <v>Nu sînt informații (ultima dată verificat la 13.04.2020)</v>
      </c>
      <c r="CE41" s="70" t="str">
        <f>IF(Monitoring_new!CE41="","",Monitoring_new!CE41)</f>
        <v>nu</v>
      </c>
      <c r="CF41" s="45" t="str">
        <f>IF(Monitoring_new!CF41="","",Monitoring_new!CF41)</f>
        <v>Nu sînt informații (ultima dată verificat la 13.04.2020)</v>
      </c>
      <c r="CG41" s="70" t="str">
        <f>IF(Monitoring_new!CG41="","",Monitoring_new!CG41)</f>
        <v>nu</v>
      </c>
      <c r="CH41" s="45" t="str">
        <f>IF(Monitoring_new!CH41="","",Monitoring_new!CH41)</f>
        <v>Nu sînt informații (ultima dată verificat la 13.04.2020)</v>
      </c>
      <c r="CI41" s="70" t="str">
        <f>IF(Monitoring_new!CI41="","",Monitoring_new!CI41)</f>
        <v>nu</v>
      </c>
      <c r="CJ41" s="45" t="str">
        <f>IF(Monitoring_new!CJ41="","",Monitoring_new!CJ41)</f>
        <v>Nu sînt informații (ultima dată verificat la 13.04.2020)</v>
      </c>
      <c r="CK41" s="70" t="str">
        <f>IF(Monitoring_new!CK41="","",Monitoring_new!CK41)</f>
        <v>nu</v>
      </c>
      <c r="CL41" s="45" t="str">
        <f>IF(Monitoring_new!CL41="","",Monitoring_new!CL41)</f>
        <v>Nu sînt informații (ultima dată verificat la 13.04.2020)</v>
      </c>
      <c r="CM41" s="70" t="str">
        <f>IF(Monitoring_new!CM41="","",Monitoring_new!CM41)</f>
        <v>nu</v>
      </c>
      <c r="CN41" s="45" t="str">
        <f>IF(Monitoring_new!CN41="","",Monitoring_new!CN41)</f>
        <v>Nu sînt informații (ultima dată verificat la 13.04.2020)</v>
      </c>
      <c r="CO41" s="70" t="str">
        <f>IF(Monitoring_new!CO41="","",Monitoring_new!CO41)</f>
        <v>nu</v>
      </c>
      <c r="CP41" s="45" t="str">
        <f>IF(Monitoring_new!CP41="","",Monitoring_new!CP41)</f>
        <v>Nu sînt informații (ultima dată verificat la 13.04.2020)</v>
      </c>
      <c r="CQ41" s="70" t="str">
        <f>IF(Monitoring_new!CQ41="","",Monitoring_new!CQ41)</f>
        <v>nu</v>
      </c>
      <c r="CR41" s="45" t="str">
        <f>IF(Monitoring_new!CR41="","",Monitoring_new!CR41)</f>
        <v>Nu sînt informații (ultima dată verificat la 13.04.2020)</v>
      </c>
      <c r="CS41" s="70" t="str">
        <f>IF(Monitoring_new!CS41="","",Monitoring_new!CS41)</f>
        <v>nu</v>
      </c>
      <c r="CT41" s="45" t="str">
        <f>IF(Monitoring_new!CT41="","",Monitoring_new!CT41)</f>
        <v>Nu sînt informații (ultima dată verificat la 13.04.2020)</v>
      </c>
      <c r="CU41" s="70" t="str">
        <f>IF(Monitoring_new!CU41="","",Monitoring_new!CU41)</f>
        <v>nu</v>
      </c>
      <c r="CV41" s="45" t="str">
        <f>IF(Monitoring_new!CV41="","",Monitoring_new!CV41)</f>
        <v>Nu sînt informații (ultima dată verificat la 13.04.2020)</v>
      </c>
      <c r="CW41" s="70" t="str">
        <f>IF(Monitoring_new!CW41="","",Monitoring_new!CW41)</f>
        <v>nu</v>
      </c>
      <c r="CX41" s="45" t="str">
        <f>IF(Monitoring_new!CX41="","",Monitoring_new!CX41)</f>
        <v>Nu sînt informații (ultima dată verificat la 13.04.2020)</v>
      </c>
      <c r="CY41" s="70" t="str">
        <f>IF(Monitoring_new!CY41="","",Monitoring_new!CY41)</f>
        <v>nu</v>
      </c>
      <c r="CZ41" s="45" t="str">
        <f>IF(Monitoring_new!CZ41="","",Monitoring_new!CZ41)</f>
        <v>Nu sînt informații (ultima dată verificat la 13.04.2020)</v>
      </c>
      <c r="DA41" s="70" t="str">
        <f>IF(Monitoring_new!DA41="","",Monitoring_new!DA41)</f>
        <v>nu</v>
      </c>
      <c r="DB41" s="45" t="str">
        <f>IF(Monitoring_new!DB41="","",Monitoring_new!DB41)</f>
        <v>Nu sînt informații (ultima dată verificat la 13.04.2020)</v>
      </c>
      <c r="DC41" s="70" t="str">
        <f>IF(Monitoring_new!DC41="","",Monitoring_new!DC41)</f>
        <v>nu</v>
      </c>
      <c r="DD41" s="45" t="str">
        <f>IF(Monitoring_new!DD41="","",Monitoring_new!DD41)</f>
        <v>Nu sînt informații (ultima dată verificat la 13.04.2020)</v>
      </c>
      <c r="DE41" s="70" t="str">
        <f>IF(Monitoring_new!DE41="","",Monitoring_new!DE41)</f>
        <v>nu</v>
      </c>
      <c r="DF41" s="45" t="str">
        <f>IF(Monitoring_new!DF41="","",Monitoring_new!DF41)</f>
        <v>Nu sînt informații (ultima dată verificat la 13.04.2020)</v>
      </c>
      <c r="DG41" s="70" t="str">
        <f>IF(Monitoring_new!DG41="","",Monitoring_new!DG41)</f>
        <v>nu</v>
      </c>
      <c r="DH41" s="45" t="str">
        <f>IF(Monitoring_new!DH41="","",Monitoring_new!DH41)</f>
        <v>Nu sînt informații (ultima dată verificat la 13.04.2020)</v>
      </c>
      <c r="DI41" s="70" t="str">
        <f>IF(Monitoring_new!DI41="","",Monitoring_new!DI41)</f>
        <v>nu</v>
      </c>
      <c r="DJ41" s="45" t="str">
        <f>IF(Monitoring_new!DJ41="","",Monitoring_new!DJ41)</f>
        <v>Nu sînt informații (ultima dată verificat la 13.04.2020)</v>
      </c>
      <c r="DK41" s="70" t="str">
        <f>IF(Monitoring_new!DK41="","",Monitoring_new!DK41)</f>
        <v>nu</v>
      </c>
      <c r="DL41" s="45" t="str">
        <f>IF(Monitoring_new!DL41="","",Monitoring_new!DL41)</f>
        <v>Nu sînt informații (ultima dată verificat la 13.04.2020)</v>
      </c>
      <c r="DM41" s="70" t="str">
        <f>IF(Monitoring_new!DM41="","",Monitoring_new!DM41)</f>
        <v>nu</v>
      </c>
      <c r="DN41" s="45" t="str">
        <f>IF(Monitoring_new!DN41="","",Monitoring_new!DN41)</f>
        <v>Nu sînt informații (ultima dată verificat la 13.04.2020)</v>
      </c>
      <c r="DO41" s="70" t="str">
        <f>IF(Monitoring_new!DO41="","",Monitoring_new!DO41)</f>
        <v>nu</v>
      </c>
      <c r="DP41" s="45" t="str">
        <f>IF(Monitoring_new!DP41="","",Monitoring_new!DP41)</f>
        <v>Nu sînt informații (ultima dată verificat la 13.04.2020)</v>
      </c>
      <c r="DQ41" s="70" t="str">
        <f>IF(Monitoring_new!DQ41="","",Monitoring_new!DQ41)</f>
        <v>nu</v>
      </c>
      <c r="DR41" s="45" t="str">
        <f>IF(Monitoring_new!DR41="","",Monitoring_new!DR41)</f>
        <v>Nu sînt informații (ultima dată verificat la 13.04.2020)</v>
      </c>
      <c r="DS41" s="70" t="str">
        <f>IF(Monitoring_new!DS41="","",Monitoring_new!DS41)</f>
        <v>nu</v>
      </c>
      <c r="DT41" s="45" t="str">
        <f>IF(Monitoring_new!DT41="","",Monitoring_new!DT41)</f>
        <v>Nu sînt informații (ultima dată verificat la 13.04.2020)</v>
      </c>
      <c r="DU41" s="70" t="str">
        <f>IF(Monitoring_new!DU41="","",Monitoring_new!DU41)</f>
        <v>nu</v>
      </c>
      <c r="DV41" s="45" t="str">
        <f>IF(Monitoring_new!DV41="","",Monitoring_new!DV41)</f>
        <v>Nu sînt informații (ultima dată verificat la 13.04.2020)</v>
      </c>
      <c r="DW41" s="70" t="str">
        <f>IF(Monitoring_new!DW41="","",Monitoring_new!DW41)</f>
        <v>nu</v>
      </c>
      <c r="DX41" s="45" t="str">
        <f>IF(Monitoring_new!DX41="","",Monitoring_new!DX41)</f>
        <v>Nu sînt informații (ultima dată verificat la 13.04.2020)</v>
      </c>
      <c r="DY41" s="70" t="str">
        <f>IF(Monitoring_new!DY41="","",Monitoring_new!DY41)</f>
        <v>nu</v>
      </c>
      <c r="DZ41" s="45" t="str">
        <f>IF(Monitoring_new!DZ41="","",Monitoring_new!DZ41)</f>
        <v>Nu sînt informații (ultima dată verificat la 13.04.2020)</v>
      </c>
      <c r="EA41" s="70" t="str">
        <f>IF(Monitoring_new!EA41="","",Monitoring_new!EA41)</f>
        <v>nu</v>
      </c>
      <c r="EB41" s="45" t="str">
        <f>IF(Monitoring_new!EB41="","",Monitoring_new!EB41)</f>
        <v>Nu sînt informații (ultima dată verificat la 13.04.2020)</v>
      </c>
      <c r="EC41" s="70" t="str">
        <f>IF(Monitoring_new!EC41="","",Monitoring_new!EC41)</f>
        <v>nu</v>
      </c>
      <c r="ED41" s="88" t="str">
        <f>IF(Monitoring_new!ED41="","",Monitoring_new!ED41)</f>
        <v>Nu sînt informații (ultima dată verificat la 13.04.2020)</v>
      </c>
      <c r="EE41" s="70" t="str">
        <f>IF(Monitoring_new!EE41="","",Monitoring_new!EE41)</f>
        <v>nu</v>
      </c>
      <c r="EF41" s="88" t="str">
        <f>IF(Monitoring_new!EF41="","",Monitoring_new!EF41)</f>
        <v>Nu sînt informații (ultima dată verificat la 13.04.2020)</v>
      </c>
      <c r="EG41" s="70" t="str">
        <f>IF(Monitoring_new!EG41="","",Monitoring_new!EG41)</f>
        <v>nu</v>
      </c>
      <c r="EH41" s="88" t="str">
        <f>IF(Monitoring_new!EH41="","",Monitoring_new!EH41)</f>
        <v>Nu sînt informații (ultima dată verificat la 13.04.2020)</v>
      </c>
      <c r="EI41" s="70" t="str">
        <f>IF(Monitoring_new!EI41="","",Monitoring_new!EI41)</f>
        <v>nu</v>
      </c>
      <c r="EJ41" s="45" t="str">
        <f>IF(Monitoring_new!EJ41="","",Monitoring_new!EJ41)</f>
        <v>Nu sînt informații (ultima dată verificat la 13.04.2020)</v>
      </c>
      <c r="EK41" s="70" t="str">
        <f>IF(Monitoring_new!EK41="","",Monitoring_new!EK41)</f>
        <v>nu</v>
      </c>
      <c r="EL41" s="88" t="str">
        <f>IF(Monitoring_new!EL41="","",Monitoring_new!EL41)</f>
        <v>Nu sînt informații (ultima dată verificat la 13.04.2020)</v>
      </c>
      <c r="EM41" s="70" t="str">
        <f>IF(Monitoring_new!EM41="","",Monitoring_new!EM41)</f>
        <v>nu</v>
      </c>
      <c r="EN41" s="88" t="str">
        <f>IF(Monitoring_new!EN41="","",Monitoring_new!EN41)</f>
        <v>Nu sînt informații (ultima dată verificat la 13.04.2020)</v>
      </c>
      <c r="EO41" s="70" t="str">
        <f>IF(Monitoring_new!EO41="","",Monitoring_new!EO41)</f>
        <v>nu</v>
      </c>
      <c r="EP41" s="88" t="str">
        <f>IF(Monitoring_new!EP41="","",Monitoring_new!EP41)</f>
        <v>Nu sînt informații (ultima dată verificat la 13.04.2020)</v>
      </c>
      <c r="EQ41" s="70" t="str">
        <f>IF(Monitoring_new!EQ41="","",Monitoring_new!EQ41)</f>
        <v>nu</v>
      </c>
      <c r="ER41" s="88" t="str">
        <f>IF(Monitoring_new!ER41="","",Monitoring_new!ER41)</f>
        <v>Nu sînt informații (ultima dată verificat la 13.04.2020)</v>
      </c>
      <c r="ES41" s="70" t="str">
        <f>IF(Monitoring_new!ES41="","",Monitoring_new!ES41)</f>
        <v>nu</v>
      </c>
      <c r="ET41" s="88" t="str">
        <f>IF(Monitoring_new!ET41="","",Monitoring_new!ET41)</f>
        <v>Nu sînt informații (ultima dată verificat la 13.04.2020)</v>
      </c>
      <c r="EU41" s="70" t="str">
        <f>IF(Monitoring_new!EU41="","",Monitoring_new!EU41)</f>
        <v>nu</v>
      </c>
      <c r="EV41" s="88" t="str">
        <f>IF(Monitoring_new!EV41="","",Monitoring_new!EV41)</f>
        <v>Nu sînt informații (ultima dată verificat la 13.04.2020)</v>
      </c>
      <c r="EW41" s="70" t="str">
        <f>IF(Monitoring_new!EW41="","",Monitoring_new!EW41)</f>
        <v>nu</v>
      </c>
      <c r="EX41" s="88" t="str">
        <f>IF(Monitoring_new!EX41="","",Monitoring_new!EX41)</f>
        <v>Nu sînt informații (ultima dată verificat la 13.04.2020)</v>
      </c>
      <c r="EY41" s="70" t="str">
        <f>IF(Monitoring_new!EY41="","",Monitoring_new!EY41)</f>
        <v>nu</v>
      </c>
      <c r="EZ41" s="88" t="str">
        <f>IF(Monitoring_new!EZ41="","",Monitoring_new!EZ41)</f>
        <v>Nu sînt informații (ultima dată verificat la 13.04.2020)</v>
      </c>
      <c r="FA41" s="173" t="str">
        <f t="shared" si="0"/>
        <v>da</v>
      </c>
      <c r="FB41" s="173">
        <f t="shared" si="1"/>
        <v>0</v>
      </c>
      <c r="FC41" s="173" t="str">
        <f t="shared" si="2"/>
        <v>nu</v>
      </c>
      <c r="FD41" s="173">
        <f t="shared" si="3"/>
        <v>67</v>
      </c>
      <c r="FE41" s="173" t="str">
        <f t="shared" si="4"/>
        <v>partial</v>
      </c>
      <c r="FF41" s="173">
        <f t="shared" si="5"/>
        <v>0</v>
      </c>
      <c r="FG41" s="173" t="str">
        <f t="shared" si="6"/>
        <v>N/A</v>
      </c>
      <c r="FH41" s="173">
        <f t="shared" si="7"/>
        <v>0</v>
      </c>
      <c r="FI41" s="173" t="str">
        <f t="shared" si="10"/>
        <v>___</v>
      </c>
      <c r="FJ41" s="173">
        <f t="shared" si="11"/>
        <v>0</v>
      </c>
      <c r="FK41" s="173">
        <f t="shared" si="12"/>
        <v>67</v>
      </c>
      <c r="FL41" s="173" t="str">
        <f t="shared" si="8"/>
        <v>da</v>
      </c>
      <c r="FM41" s="173" t="str">
        <f t="shared" si="9"/>
        <v>nu</v>
      </c>
      <c r="FN41" s="173">
        <f t="shared" si="13"/>
        <v>0</v>
      </c>
      <c r="FO41" s="173">
        <f t="shared" si="14"/>
        <v>67</v>
      </c>
      <c r="FP41" s="173">
        <f t="shared" si="15"/>
        <v>67</v>
      </c>
      <c r="FQ41" s="177">
        <f t="shared" si="16"/>
        <v>0</v>
      </c>
      <c r="FR41" s="177">
        <f t="shared" si="17"/>
        <v>1</v>
      </c>
      <c r="FS41" s="177">
        <f>COUNTIFS($W41:$EY41,$FL41,Points_new!$W$52:$EY$52,FS$1)/((COUNTIF(Points_new!$W$52:$EY$52,FS$1)-COUNTIFS($W41:$EY41,$FG41,Points_new!$W$52:$EY$52,FS$1)))</f>
        <v>0</v>
      </c>
      <c r="FT41" s="177">
        <f>COUNTIFS($W41:$EY41,$FL41,Points_new!$W$51:$EY$51,FT$1)/((COUNTIF(Points_new!$W$51:$EY$51,FT$1)-COUNTIFS($W41:$EY41,$FG41,Points_new!$W$51:$EY$51,FT$1)))</f>
        <v>0</v>
      </c>
      <c r="FU41" s="177">
        <f>COUNTIFS($W41:$EY41,$FL41,Points_new!$W$51:$EY$51,FU$1)/((COUNTIF(Points_new!$W$51:$EY$51,FU$1)-COUNTIFS($W41:$EY41,$FG41,Points_new!$W$51:$EY$51,FU$1)))</f>
        <v>0</v>
      </c>
      <c r="FV41" s="177" t="e">
        <f>COUNTIFS($W41:$EY41,$FL41,Points_new!$W$51:$EY$51,FV$1)/((COUNTIF(Points_new!$W$51:$EY$51,FV$1)-COUNTIFS($W41:$EY41,$FG41,Points_new!$W$51:$EY$51,FV$1)))</f>
        <v>#DIV/0!</v>
      </c>
      <c r="FW41" s="177" t="e">
        <f>COUNTIFS($W41:$EY41,$FL41,Points_new!$W$51:$EY$51,FW$1)/((COUNTIF(Points_new!$W$51:$EY$51,FW$1)-COUNTIFS($W41:$EY41,$FG41,Points_new!$W$51:$EY$51,FW$1)))</f>
        <v>#DIV/0!</v>
      </c>
      <c r="FX41" s="177">
        <f>COUNTIFS($W41:$EY41,$FL41,Points_new!$W$57:$EY$57,FX$1)/((COUNTIF(Points_new!$W$57:$EY$57,FX$1)-COUNTIFS($W41:$EY41,$FG41,Points_new!$W$57:$EY$57,FX$1)))</f>
        <v>0</v>
      </c>
      <c r="FY41" s="177">
        <f>COUNTIFS($W41:$EY41,$FL41,Points_new!$W$57:$EY$57,FY$1)/((COUNTIF(Points_new!$W$57:$EY$57,FY$1)-COUNTIFS($W41:$EY41,$FG41,Points_new!$W$57:$EY$57,FY$1)))</f>
        <v>0</v>
      </c>
      <c r="FZ41" s="177">
        <f>COUNTIFS($W41:$EY41,$FL41,Points_new!$W$57:$EY$57,FZ$1)/((COUNTIF(Points_new!$W$57:$EY$57,FZ$1)-COUNTIFS($W41:$EY41,$FG41,Points_new!$W$57:$EY$57,FZ$1)))</f>
        <v>0</v>
      </c>
      <c r="GA41" s="177">
        <f>COUNTIFS($W41:$EY41,$FL41,Points_new!$W$57:$EY$57,GA$1)/((COUNTIF(Points_new!$W$57:$EY$57,GA$1)-COUNTIFS($W41:$EY41,$FG41,Points_new!$W$57:$EY$57,GA$1)))</f>
        <v>0</v>
      </c>
      <c r="GB41" s="177" t="e">
        <f>COUNTIFS($W41:$EY41,$FL41,Points_new!$W$57:$EY$57,GB$1)/((COUNTIF(Points_new!$W$57:$EY$57,GB$1)-COUNTIFS($W41:$EY41,$FG41,Points_new!$W$57:$EY$57,GB$1)))</f>
        <v>#DIV/0!</v>
      </c>
      <c r="GC41" s="177" t="e">
        <f>COUNTIFS($W41:$EY41,$FL41,Points_new!$W$57:$EY$57,GC$1)/((COUNTIF(Points_new!$W$57:$EY$57,GC$1)-COUNTIFS($W41:$EY41,$FG41,Points_new!$W$57:$EY$57,GC$1)))</f>
        <v>#DIV/0!</v>
      </c>
      <c r="GD41" s="177">
        <f>COUNTIFS($W41:$EY41,$FL41,Points_new!$W$55:$EY$55,GD$1)/((COUNTIF(Points_new!$W$55:$EY$55,GD$1)-COUNTIFS($W41:$EY41,$FG41,Points_new!$W$55:$EY$55,GD$1)))</f>
        <v>0</v>
      </c>
      <c r="GE41" s="177" t="e">
        <f>COUNTIFS($W41:$EY41,$FL41,Points_new!$W$55:$EY$55,GE$1)/((COUNTIF(Points_new!$W$55:$EY$55,GE$1)-COUNTIFS($W41:$EY41,$FG41,Points_new!$W$55:$EY$55,GE$1)))</f>
        <v>#DIV/0!</v>
      </c>
      <c r="GF41" s="177" t="e">
        <f>COUNTIFS($W41:$EY41,$FL41,Points_new!$W$55:$EY$55,GF$1)/((COUNTIF(Points_new!$W$55:$EY$55,GF$1)-COUNTIFS($W41:$EY41,$FG41,Points_new!$W$55:$EY$55,GF$1)))</f>
        <v>#DIV/0!</v>
      </c>
    </row>
    <row r="42" spans="1:188" ht="15" customHeight="1" x14ac:dyDescent="0.3">
      <c r="A42" s="144" t="str">
        <f>Monitoring_new!A42</f>
        <v>Q41</v>
      </c>
      <c r="B42" s="158" t="str">
        <f>Monitoring_new!B42</f>
        <v>Întreprinderea a publicat pe web reguli și proceduri pentru atribuirea de granturi, donații, sponsorizări ?</v>
      </c>
      <c r="C42" s="158" t="str">
        <f>Monitoring_new!C42</f>
        <v>Has the company published on the web rules and procedures for awarding grants, donations, sponsorships?</v>
      </c>
      <c r="D42" s="145" t="str">
        <f>Monitoring_new!D42</f>
        <v>Grants and charity</v>
      </c>
      <c r="E42" s="146" t="str">
        <f>Monitoring_new!E42</f>
        <v>gc1</v>
      </c>
      <c r="F42" s="146" t="str">
        <f>Monitoring_new!F42</f>
        <v>gc1k</v>
      </c>
      <c r="G42" s="147">
        <f>Monitoring_new!G42</f>
        <v>2</v>
      </c>
      <c r="H42" s="146" t="str">
        <f>Monitoring_new!H42</f>
        <v>da</v>
      </c>
      <c r="I42" s="146" t="str">
        <f>Monitoring_new!I42</f>
        <v>yes</v>
      </c>
      <c r="J42" s="146" t="str">
        <f>Monitoring_new!J42</f>
        <v>nu</v>
      </c>
      <c r="K42" s="146" t="str">
        <f>Monitoring_new!K42</f>
        <v>no</v>
      </c>
      <c r="L42" s="146" t="str">
        <f>Monitoring_new!L42</f>
        <v>partial</v>
      </c>
      <c r="M42" s="146" t="str">
        <f>Monitoring_new!M42</f>
        <v>partially</v>
      </c>
      <c r="N42" s="146" t="str">
        <f>Monitoring_new!N42</f>
        <v>N/A</v>
      </c>
      <c r="O42" s="146" t="str">
        <f>Monitoring_new!O42</f>
        <v>N/A</v>
      </c>
      <c r="P42" s="146" t="str">
        <f>Monitoring_new!P42</f>
        <v>___</v>
      </c>
      <c r="Q42" s="146" t="str">
        <f>Monitoring_new!Q42</f>
        <v>___</v>
      </c>
      <c r="R42" s="147">
        <f>Monitoring_new!R42</f>
        <v>2</v>
      </c>
      <c r="S42" s="146">
        <f>Monitoring_new!S42</f>
        <v>0</v>
      </c>
      <c r="T42" s="147">
        <f>Monitoring_new!T42</f>
        <v>1</v>
      </c>
      <c r="U42" s="146" t="str">
        <f>Monitoring_new!U42</f>
        <v>N/A</v>
      </c>
      <c r="V42" s="146" t="str">
        <f>Monitoring_new!V42</f>
        <v>___</v>
      </c>
      <c r="W42" s="70" t="str">
        <f>IF(Monitoring_new!W42="","",Monitoring_new!W42)</f>
        <v>nu</v>
      </c>
      <c r="X42" s="148" t="str">
        <f>IF(Monitoring_new!X42="","",Monitoring_new!X42)</f>
        <v>Pagina web nefuncțională ( 13 aprilie 2020)</v>
      </c>
      <c r="Y42" s="70" t="str">
        <f>IF(Monitoring_new!Y42="","",Monitoring_new!Y42)</f>
        <v>nu</v>
      </c>
      <c r="Z42" s="148" t="str">
        <f>IF(Monitoring_new!Z42="","",Monitoring_new!Z42)</f>
        <v>Nu sînt informații pe web (ultima dată verificat la 13.04.2020)</v>
      </c>
      <c r="AA42" s="70" t="str">
        <f>IF(Monitoring_new!AA42="","",Monitoring_new!AA42)</f>
        <v>nu</v>
      </c>
      <c r="AB42" s="148" t="str">
        <f>IF(Monitoring_new!AB42="","",Monitoring_new!AB42)</f>
        <v>Nu sînt informații pe web (ultima dată verificat la 13.04.2020)</v>
      </c>
      <c r="AC42" s="70" t="str">
        <f>IF(Monitoring_new!AC42="","",Monitoring_new!AC42)</f>
        <v>nu</v>
      </c>
      <c r="AD42" s="148" t="str">
        <f>IF(Monitoring_new!AD42="","",Monitoring_new!AD42)</f>
        <v>Nu sînt informații pe web (ultima dată verificat la 13.04.2020)</v>
      </c>
      <c r="AE42" s="70" t="str">
        <f>IF(Monitoring_new!AE42="","",Monitoring_new!AE42)</f>
        <v>nu</v>
      </c>
      <c r="AF42" s="148" t="str">
        <f>IF(Monitoring_new!AF42="","",Monitoring_new!AF42)</f>
        <v>Nu sînt informații pe web (ultima dată verificat la 13.04.2020)</v>
      </c>
      <c r="AG42" s="70" t="str">
        <f>IF(Monitoring_new!AG42="","",Monitoring_new!AG42)</f>
        <v>nu</v>
      </c>
      <c r="AH42" s="148" t="str">
        <f>IF(Monitoring_new!AH42="","",Monitoring_new!AH42)</f>
        <v>Nu sînt informații pe web (ultima dată verificat la 13.04.2020)</v>
      </c>
      <c r="AI42" s="70" t="str">
        <f>IF(Monitoring_new!AI42="","",Monitoring_new!AI42)</f>
        <v>nu</v>
      </c>
      <c r="AJ42" s="148" t="str">
        <f>IF(Monitoring_new!AJ42="","",Monitoring_new!AJ42)</f>
        <v>Nu sînt informații (ultima dată verificat la 13.04.2020)</v>
      </c>
      <c r="AK42" s="70" t="str">
        <f>IF(Monitoring_new!AK42="","",Monitoring_new!AK42)</f>
        <v>nu</v>
      </c>
      <c r="AL42" s="148" t="str">
        <f>IF(Monitoring_new!AL42="","",Monitoring_new!AL42)</f>
        <v>Nu sînt informații (ultima dată verificat la 13.04.2020)</v>
      </c>
      <c r="AM42" s="70" t="str">
        <f>IF(Monitoring_new!AM42="","",Monitoring_new!AM42)</f>
        <v>nu</v>
      </c>
      <c r="AN42" s="148" t="str">
        <f>IF(Monitoring_new!AN42="","",Monitoring_new!AN42)</f>
        <v>Nu sînt informații (ultima dată verificat la 13.04.2020)</v>
      </c>
      <c r="AO42" s="70" t="str">
        <f>IF(Monitoring_new!AO42="","",Monitoring_new!AO42)</f>
        <v>nu</v>
      </c>
      <c r="AP42" s="148" t="str">
        <f>IF(Monitoring_new!AP42="","",Monitoring_new!AP42)</f>
        <v>Nu sînt informații (ultima dată verificat la 13.04.2020)</v>
      </c>
      <c r="AQ42" s="70" t="str">
        <f>IF(Monitoring_new!AQ42="","",Monitoring_new!AQ42)</f>
        <v>nu</v>
      </c>
      <c r="AR42" s="148" t="str">
        <f>IF(Monitoring_new!AR42="","",Monitoring_new!AR42)</f>
        <v>Nu sînt informații (ultima dată verificat la 13.04.2020)</v>
      </c>
      <c r="AS42" s="70" t="str">
        <f>IF(Monitoring_new!AS42="","",Monitoring_new!AS42)</f>
        <v>nu</v>
      </c>
      <c r="AT42" s="148" t="str">
        <f>IF(Monitoring_new!AT42="","",Monitoring_new!AT42)</f>
        <v>Nu sînt informații (ultima dată verificat la 13.04.2020)</v>
      </c>
      <c r="AU42" s="70" t="str">
        <f>IF(Monitoring_new!AU42="","",Monitoring_new!AU42)</f>
        <v>nu</v>
      </c>
      <c r="AV42" s="148" t="str">
        <f>IF(Monitoring_new!AV42="","",Monitoring_new!AV42)</f>
        <v>Nu sînt informații (ultima dată verificat la 13.04.2020)</v>
      </c>
      <c r="AW42" s="70" t="str">
        <f>IF(Monitoring_new!AW42="","",Monitoring_new!AW42)</f>
        <v>nu</v>
      </c>
      <c r="AX42" s="148" t="str">
        <f>IF(Monitoring_new!AX42="","",Monitoring_new!AX42)</f>
        <v>Nu sînt informații (ultima dată verificat la 13.04.2020)</v>
      </c>
      <c r="AY42" s="70" t="str">
        <f>IF(Monitoring_new!AY42="","",Monitoring_new!AY42)</f>
        <v>nu</v>
      </c>
      <c r="AZ42" s="148" t="str">
        <f>IF(Monitoring_new!AZ42="","",Monitoring_new!AZ42)</f>
        <v>Nu sînt informații (ultima dată verificat la 13.04.2020)</v>
      </c>
      <c r="BA42" s="70" t="str">
        <f>IF(Monitoring_new!BA42="","",Monitoring_new!BA42)</f>
        <v>nu</v>
      </c>
      <c r="BB42" s="148" t="str">
        <f>IF(Monitoring_new!BB42="","",Monitoring_new!BB42)</f>
        <v>Nu sînt informații (ultima dată verificat la 13.04.2020)</v>
      </c>
      <c r="BC42" s="70" t="str">
        <f>IF(Monitoring_new!BC42="","",Monitoring_new!BC42)</f>
        <v>nu</v>
      </c>
      <c r="BD42" s="148" t="str">
        <f>IF(Monitoring_new!BD42="","",Monitoring_new!BD42)</f>
        <v>Nu sînt informații (ultima dată verificat la 13.04.2020)</v>
      </c>
      <c r="BE42" s="70" t="str">
        <f>IF(Monitoring_new!BE42="","",Monitoring_new!BE42)</f>
        <v>nu</v>
      </c>
      <c r="BF42" s="148" t="str">
        <f>IF(Monitoring_new!BF42="","",Monitoring_new!BF42)</f>
        <v>Nu sînt informații (ultima dată verificat la 13.04.2020)</v>
      </c>
      <c r="BG42" s="70" t="str">
        <f>IF(Monitoring_new!BG42="","",Monitoring_new!BG42)</f>
        <v>nu</v>
      </c>
      <c r="BH42" s="148" t="str">
        <f>IF(Monitoring_new!BH42="","",Monitoring_new!BH42)</f>
        <v>Nu sînt informații (ultima dată verificat la 13.04.2020)</v>
      </c>
      <c r="BI42" s="70" t="str">
        <f>IF(Monitoring_new!BI42="","",Monitoring_new!BI42)</f>
        <v>nu</v>
      </c>
      <c r="BJ42" s="148" t="str">
        <f>IF(Monitoring_new!BJ42="","",Monitoring_new!BJ42)</f>
        <v>Nu sînt informații (ultima dată verificat la 13.04.2020)</v>
      </c>
      <c r="BK42" s="70" t="str">
        <f>IF(Monitoring_new!BK42="","",Monitoring_new!BK42)</f>
        <v>nu</v>
      </c>
      <c r="BL42" s="148" t="str">
        <f>IF(Monitoring_new!BL42="","",Monitoring_new!BL42)</f>
        <v>Nu sînt informații (ultima dată verificat la 13.04.2020)</v>
      </c>
      <c r="BM42" s="70" t="str">
        <f>IF(Monitoring_new!BM42="","",Monitoring_new!BM42)</f>
        <v>nu</v>
      </c>
      <c r="BN42" s="148" t="str">
        <f>IF(Monitoring_new!BN42="","",Monitoring_new!BN42)</f>
        <v>Nu sînt informații (ultima dată verificat la 13.04.2020)</v>
      </c>
      <c r="BO42" s="70" t="str">
        <f>IF(Monitoring_new!BO42="","",Monitoring_new!BO42)</f>
        <v>nu</v>
      </c>
      <c r="BP42" s="148" t="str">
        <f>IF(Monitoring_new!BP42="","",Monitoring_new!BP42)</f>
        <v>Nu sînt informații (ultima dată verificat la 13.04.2020)</v>
      </c>
      <c r="BQ42" s="70" t="str">
        <f>IF(Monitoring_new!BQ42="","",Monitoring_new!BQ42)</f>
        <v>nu</v>
      </c>
      <c r="BR42" s="148" t="str">
        <f>IF(Monitoring_new!BR42="","",Monitoring_new!BR42)</f>
        <v>Nu sînt informații (ultima dată verificat la 13.04.2020)</v>
      </c>
      <c r="BS42" s="70" t="str">
        <f>IF(Monitoring_new!BS42="","",Monitoring_new!BS42)</f>
        <v>nu</v>
      </c>
      <c r="BT42" s="148" t="str">
        <f>IF(Monitoring_new!BT42="","",Monitoring_new!BT42)</f>
        <v>Nu sînt informații (ultima dată verificat la 13.04.2020)</v>
      </c>
      <c r="BU42" s="70" t="str">
        <f>IF(Monitoring_new!BU42="","",Monitoring_new!BU42)</f>
        <v>nu</v>
      </c>
      <c r="BV42" s="148" t="str">
        <f>IF(Monitoring_new!BV42="","",Monitoring_new!BV42)</f>
        <v>Nu sînt informații (ultima dată verificat la 13.04.2020)</v>
      </c>
      <c r="BW42" s="70" t="str">
        <f>IF(Monitoring_new!BW42="","",Monitoring_new!BW42)</f>
        <v>nu</v>
      </c>
      <c r="BX42" s="148" t="str">
        <f>IF(Monitoring_new!BX42="","",Monitoring_new!BX42)</f>
        <v>Nu sînt informații (ultima dată verificat la 13.04.2020)</v>
      </c>
      <c r="BY42" s="70" t="str">
        <f>IF(Monitoring_new!BY42="","",Monitoring_new!BY42)</f>
        <v>nu</v>
      </c>
      <c r="BZ42" s="148" t="str">
        <f>IF(Monitoring_new!BZ42="","",Monitoring_new!BZ42)</f>
        <v>Nu sînt informații (ultima dată verificat la 13.04.2020)</v>
      </c>
      <c r="CA42" s="70" t="str">
        <f>IF(Monitoring_new!CA42="","",Monitoring_new!CA42)</f>
        <v>nu</v>
      </c>
      <c r="CB42" s="148" t="str">
        <f>IF(Monitoring_new!CB42="","",Monitoring_new!CB42)</f>
        <v>Nu sînt informații (ultima dată verificat la 13.04.2020)</v>
      </c>
      <c r="CC42" s="70" t="str">
        <f>IF(Monitoring_new!CC42="","",Monitoring_new!CC42)</f>
        <v>nu</v>
      </c>
      <c r="CD42" s="148" t="str">
        <f>IF(Monitoring_new!CD42="","",Monitoring_new!CD42)</f>
        <v>Nu sînt informații (ultima dată verificat la 13.04.2020)</v>
      </c>
      <c r="CE42" s="70" t="str">
        <f>IF(Monitoring_new!CE42="","",Monitoring_new!CE42)</f>
        <v>nu</v>
      </c>
      <c r="CF42" s="148" t="str">
        <f>IF(Monitoring_new!CF42="","",Monitoring_new!CF42)</f>
        <v>Nu sînt informații (ultima dată verificat la 13.04.2020)</v>
      </c>
      <c r="CG42" s="70" t="str">
        <f>IF(Monitoring_new!CG42="","",Monitoring_new!CG42)</f>
        <v>nu</v>
      </c>
      <c r="CH42" s="148" t="str">
        <f>IF(Monitoring_new!CH42="","",Monitoring_new!CH42)</f>
        <v>Nu sînt informații (ultima dată verificat la 13.04.2020)</v>
      </c>
      <c r="CI42" s="70" t="str">
        <f>IF(Monitoring_new!CI42="","",Monitoring_new!CI42)</f>
        <v>nu</v>
      </c>
      <c r="CJ42" s="148" t="str">
        <f>IF(Monitoring_new!CJ42="","",Monitoring_new!CJ42)</f>
        <v>Nu sînt informații (ultima dată verificat la 13.04.2020)</v>
      </c>
      <c r="CK42" s="70" t="str">
        <f>IF(Monitoring_new!CK42="","",Monitoring_new!CK42)</f>
        <v>nu</v>
      </c>
      <c r="CL42" s="148" t="str">
        <f>IF(Monitoring_new!CL42="","",Monitoring_new!CL42)</f>
        <v>Nu sînt informații (ultima dată verificat la 13.04.2020)</v>
      </c>
      <c r="CM42" s="70" t="str">
        <f>IF(Monitoring_new!CM42="","",Monitoring_new!CM42)</f>
        <v>nu</v>
      </c>
      <c r="CN42" s="148" t="str">
        <f>IF(Monitoring_new!CN42="","",Monitoring_new!CN42)</f>
        <v>Nu sînt informații (ultima dată verificat la 13.04.2020)</v>
      </c>
      <c r="CO42" s="70" t="str">
        <f>IF(Monitoring_new!CO42="","",Monitoring_new!CO42)</f>
        <v>nu</v>
      </c>
      <c r="CP42" s="148" t="str">
        <f>IF(Monitoring_new!CP42="","",Monitoring_new!CP42)</f>
        <v>Nu sînt informații (ultima dată verificat la 13.04.2020)</v>
      </c>
      <c r="CQ42" s="70" t="str">
        <f>IF(Monitoring_new!CQ42="","",Monitoring_new!CQ42)</f>
        <v>nu</v>
      </c>
      <c r="CR42" s="148" t="str">
        <f>IF(Monitoring_new!CR42="","",Monitoring_new!CR42)</f>
        <v>Nu sînt informații (ultima dată verificat la 13.04.2020)</v>
      </c>
      <c r="CS42" s="70" t="str">
        <f>IF(Monitoring_new!CS42="","",Monitoring_new!CS42)</f>
        <v>nu</v>
      </c>
      <c r="CT42" s="148" t="str">
        <f>IF(Monitoring_new!CT42="","",Monitoring_new!CT42)</f>
        <v>Nu sînt informații (ultima dată verificat la 13.04.2020)</v>
      </c>
      <c r="CU42" s="70" t="str">
        <f>IF(Monitoring_new!CU42="","",Monitoring_new!CU42)</f>
        <v>nu</v>
      </c>
      <c r="CV42" s="148" t="str">
        <f>IF(Monitoring_new!CV42="","",Monitoring_new!CV42)</f>
        <v>Nu sînt informații (ultima dată verificat la 13.04.2020)</v>
      </c>
      <c r="CW42" s="70" t="str">
        <f>IF(Monitoring_new!CW42="","",Monitoring_new!CW42)</f>
        <v>nu</v>
      </c>
      <c r="CX42" s="148" t="str">
        <f>IF(Monitoring_new!CX42="","",Monitoring_new!CX42)</f>
        <v>Nu sînt informații (ultima dată verificat la 13.04.2020)</v>
      </c>
      <c r="CY42" s="70" t="str">
        <f>IF(Monitoring_new!CY42="","",Monitoring_new!CY42)</f>
        <v>nu</v>
      </c>
      <c r="CZ42" s="148" t="str">
        <f>IF(Monitoring_new!CZ42="","",Monitoring_new!CZ42)</f>
        <v>Nu sînt informații (ultima dată verificat la 13.04.2020)</v>
      </c>
      <c r="DA42" s="70" t="str">
        <f>IF(Monitoring_new!DA42="","",Monitoring_new!DA42)</f>
        <v>nu</v>
      </c>
      <c r="DB42" s="148" t="str">
        <f>IF(Monitoring_new!DB42="","",Monitoring_new!DB42)</f>
        <v>Nu sînt informații (ultima dată verificat la 13.04.2020)</v>
      </c>
      <c r="DC42" s="70" t="str">
        <f>IF(Monitoring_new!DC42="","",Monitoring_new!DC42)</f>
        <v>nu</v>
      </c>
      <c r="DD42" s="148" t="str">
        <f>IF(Monitoring_new!DD42="","",Monitoring_new!DD42)</f>
        <v>Nu sînt informații (ultima dată verificat la 13.04.2020)</v>
      </c>
      <c r="DE42" s="70" t="str">
        <f>IF(Monitoring_new!DE42="","",Monitoring_new!DE42)</f>
        <v>nu</v>
      </c>
      <c r="DF42" s="148" t="str">
        <f>IF(Monitoring_new!DF42="","",Monitoring_new!DF42)</f>
        <v>Nu sînt informații (ultima dată verificat la 13.04.2020)</v>
      </c>
      <c r="DG42" s="70" t="str">
        <f>IF(Monitoring_new!DG42="","",Monitoring_new!DG42)</f>
        <v>nu</v>
      </c>
      <c r="DH42" s="148" t="str">
        <f>IF(Monitoring_new!DH42="","",Monitoring_new!DH42)</f>
        <v>Nu sînt informații (ultima dată verificat la 13.04.2020)</v>
      </c>
      <c r="DI42" s="70" t="str">
        <f>IF(Monitoring_new!DI42="","",Monitoring_new!DI42)</f>
        <v>nu</v>
      </c>
      <c r="DJ42" s="148" t="str">
        <f>IF(Monitoring_new!DJ42="","",Monitoring_new!DJ42)</f>
        <v>Nu sînt informații (ultima dată verificat la 13.04.2020)</v>
      </c>
      <c r="DK42" s="70" t="str">
        <f>IF(Monitoring_new!DK42="","",Monitoring_new!DK42)</f>
        <v>nu</v>
      </c>
      <c r="DL42" s="148" t="str">
        <f>IF(Monitoring_new!DL42="","",Monitoring_new!DL42)</f>
        <v>Nu sînt informații (ultima dată verificat la 13.04.2020)</v>
      </c>
      <c r="DM42" s="70" t="str">
        <f>IF(Monitoring_new!DM42="","",Monitoring_new!DM42)</f>
        <v>nu</v>
      </c>
      <c r="DN42" s="148" t="str">
        <f>IF(Monitoring_new!DN42="","",Monitoring_new!DN42)</f>
        <v>Nu sînt informații (ultima dată verificat la 13.04.2020)</v>
      </c>
      <c r="DO42" s="70" t="str">
        <f>IF(Monitoring_new!DO42="","",Monitoring_new!DO42)</f>
        <v>nu</v>
      </c>
      <c r="DP42" s="148" t="str">
        <f>IF(Monitoring_new!DP42="","",Monitoring_new!DP42)</f>
        <v>Nu sînt informații (ultima dată verificat la 13.04.2020)</v>
      </c>
      <c r="DQ42" s="70" t="str">
        <f>IF(Monitoring_new!DQ42="","",Monitoring_new!DQ42)</f>
        <v>nu</v>
      </c>
      <c r="DR42" s="148" t="str">
        <f>IF(Monitoring_new!DR42="","",Monitoring_new!DR42)</f>
        <v>Nu sînt informații (ultima dată verificat la 13.04.2020)</v>
      </c>
      <c r="DS42" s="70" t="str">
        <f>IF(Monitoring_new!DS42="","",Monitoring_new!DS42)</f>
        <v>nu</v>
      </c>
      <c r="DT42" s="148" t="str">
        <f>IF(Monitoring_new!DT42="","",Monitoring_new!DT42)</f>
        <v>Nu sînt informații (ultima dată verificat la 13.04.2020)</v>
      </c>
      <c r="DU42" s="70" t="str">
        <f>IF(Monitoring_new!DU42="","",Monitoring_new!DU42)</f>
        <v>nu</v>
      </c>
      <c r="DV42" s="148" t="str">
        <f>IF(Monitoring_new!DV42="","",Monitoring_new!DV42)</f>
        <v>Nu sînt informații (ultima dată verificat la 13.04.2020)</v>
      </c>
      <c r="DW42" s="70" t="str">
        <f>IF(Monitoring_new!DW42="","",Monitoring_new!DW42)</f>
        <v>nu</v>
      </c>
      <c r="DX42" s="148" t="str">
        <f>IF(Monitoring_new!DX42="","",Monitoring_new!DX42)</f>
        <v>Nu sînt informații (ultima dată verificat la 13.04.2020)</v>
      </c>
      <c r="DY42" s="70" t="str">
        <f>IF(Monitoring_new!DY42="","",Monitoring_new!DY42)</f>
        <v>nu</v>
      </c>
      <c r="DZ42" s="148" t="str">
        <f>IF(Monitoring_new!DZ42="","",Monitoring_new!DZ42)</f>
        <v>Nu sînt informații (ultima dată verificat la 13.04.2020)</v>
      </c>
      <c r="EA42" s="70" t="str">
        <f>IF(Monitoring_new!EA42="","",Monitoring_new!EA42)</f>
        <v>nu</v>
      </c>
      <c r="EB42" s="148" t="str">
        <f>IF(Monitoring_new!EB42="","",Monitoring_new!EB42)</f>
        <v>Nu sînt informații (ultima dată verificat la 13.04.2020)</v>
      </c>
      <c r="EC42" s="70" t="str">
        <f>IF(Monitoring_new!EC42="","",Monitoring_new!EC42)</f>
        <v>nu</v>
      </c>
      <c r="ED42" s="148" t="str">
        <f>IF(Monitoring_new!ED42="","",Monitoring_new!ED42)</f>
        <v>Nu sînt informații (ultima dată verificat la 13.04.2020)</v>
      </c>
      <c r="EE42" s="70" t="str">
        <f>IF(Monitoring_new!EE42="","",Monitoring_new!EE42)</f>
        <v>nu</v>
      </c>
      <c r="EF42" s="148" t="str">
        <f>IF(Monitoring_new!EF42="","",Monitoring_new!EF42)</f>
        <v>Nu sînt informații (ultima dată verificat la 13.04.2020)</v>
      </c>
      <c r="EG42" s="70" t="str">
        <f>IF(Monitoring_new!EG42="","",Monitoring_new!EG42)</f>
        <v>nu</v>
      </c>
      <c r="EH42" s="148" t="str">
        <f>IF(Monitoring_new!EH42="","",Monitoring_new!EH42)</f>
        <v>Nu sînt informații (ultima dată verificat la 13.04.2020)</v>
      </c>
      <c r="EI42" s="70" t="str">
        <f>IF(Monitoring_new!EI42="","",Monitoring_new!EI42)</f>
        <v>nu</v>
      </c>
      <c r="EJ42" s="148" t="str">
        <f>IF(Monitoring_new!EJ42="","",Monitoring_new!EJ42)</f>
        <v>Nu sînt informații (ultima dată verificat la 13.04.2020)</v>
      </c>
      <c r="EK42" s="70" t="str">
        <f>IF(Monitoring_new!EK42="","",Monitoring_new!EK42)</f>
        <v>nu</v>
      </c>
      <c r="EL42" s="148" t="str">
        <f>IF(Monitoring_new!EL42="","",Monitoring_new!EL42)</f>
        <v>Nu sînt informații (ultima dată verificat la 13.04.2020)</v>
      </c>
      <c r="EM42" s="70" t="str">
        <f>IF(Monitoring_new!EM42="","",Monitoring_new!EM42)</f>
        <v>nu</v>
      </c>
      <c r="EN42" s="148" t="str">
        <f>IF(Monitoring_new!EN42="","",Monitoring_new!EN42)</f>
        <v>Nu sînt informații (ultima dată verificat la 13.04.2020)</v>
      </c>
      <c r="EO42" s="70" t="str">
        <f>IF(Monitoring_new!EO42="","",Monitoring_new!EO42)</f>
        <v>nu</v>
      </c>
      <c r="EP42" s="148" t="str">
        <f>IF(Monitoring_new!EP42="","",Monitoring_new!EP42)</f>
        <v>Nu sînt informații (ultima dată verificat la 13.04.2020)</v>
      </c>
      <c r="EQ42" s="70" t="str">
        <f>IF(Monitoring_new!EQ42="","",Monitoring_new!EQ42)</f>
        <v>nu</v>
      </c>
      <c r="ER42" s="148" t="str">
        <f>IF(Monitoring_new!ER42="","",Monitoring_new!ER42)</f>
        <v>Nu sînt informații (ultima dată verificat la 13.04.2020)</v>
      </c>
      <c r="ES42" s="70" t="str">
        <f>IF(Monitoring_new!ES42="","",Monitoring_new!ES42)</f>
        <v>nu</v>
      </c>
      <c r="ET42" s="148" t="str">
        <f>IF(Monitoring_new!ET42="","",Monitoring_new!ET42)</f>
        <v>Nu sînt informații (ultima dată verificat la 13.04.2020)</v>
      </c>
      <c r="EU42" s="70" t="str">
        <f>IF(Monitoring_new!EU42="","",Monitoring_new!EU42)</f>
        <v>nu</v>
      </c>
      <c r="EV42" s="148" t="str">
        <f>IF(Monitoring_new!EV42="","",Monitoring_new!EV42)</f>
        <v>Nu sînt informații (ultima dată verificat la 13.04.2020)</v>
      </c>
      <c r="EW42" s="70" t="str">
        <f>IF(Monitoring_new!EW42="","",Monitoring_new!EW42)</f>
        <v>nu</v>
      </c>
      <c r="EX42" s="148" t="str">
        <f>IF(Monitoring_new!EX42="","",Monitoring_new!EX42)</f>
        <v>Nu sînt informații (ultima dată verificat la 13.04.2020)</v>
      </c>
      <c r="EY42" s="70" t="str">
        <f>IF(Monitoring_new!EY42="","",Monitoring_new!EY42)</f>
        <v>nu</v>
      </c>
      <c r="EZ42" s="148" t="str">
        <f>IF(Monitoring_new!EZ42="","",Monitoring_new!EZ42)</f>
        <v>Nu sînt informații (ultima dată verificat la 13.04.2020)</v>
      </c>
      <c r="FA42" s="173" t="str">
        <f t="shared" si="0"/>
        <v>da</v>
      </c>
      <c r="FB42" s="173">
        <f t="shared" si="1"/>
        <v>0</v>
      </c>
      <c r="FC42" s="173" t="str">
        <f t="shared" si="2"/>
        <v>nu</v>
      </c>
      <c r="FD42" s="173">
        <f t="shared" si="3"/>
        <v>67</v>
      </c>
      <c r="FE42" s="173" t="str">
        <f t="shared" si="4"/>
        <v>partial</v>
      </c>
      <c r="FF42" s="173">
        <f t="shared" si="5"/>
        <v>0</v>
      </c>
      <c r="FG42" s="173" t="str">
        <f t="shared" si="6"/>
        <v>N/A</v>
      </c>
      <c r="FH42" s="173">
        <f t="shared" si="7"/>
        <v>0</v>
      </c>
      <c r="FI42" s="173" t="str">
        <f t="shared" si="10"/>
        <v>___</v>
      </c>
      <c r="FJ42" s="173">
        <f t="shared" si="11"/>
        <v>0</v>
      </c>
      <c r="FK42" s="173">
        <f t="shared" si="12"/>
        <v>67</v>
      </c>
      <c r="FL42" s="173" t="str">
        <f t="shared" si="8"/>
        <v>da</v>
      </c>
      <c r="FM42" s="173" t="str">
        <f t="shared" si="9"/>
        <v>nu</v>
      </c>
      <c r="FN42" s="173">
        <f t="shared" si="13"/>
        <v>0</v>
      </c>
      <c r="FO42" s="173">
        <f t="shared" si="14"/>
        <v>67</v>
      </c>
      <c r="FP42" s="173">
        <f t="shared" si="15"/>
        <v>67</v>
      </c>
      <c r="FQ42" s="177">
        <f t="shared" si="16"/>
        <v>0</v>
      </c>
      <c r="FR42" s="177">
        <f t="shared" si="17"/>
        <v>1</v>
      </c>
      <c r="FS42" s="177">
        <f>COUNTIFS($W42:$EY42,$FL42,Points_new!$W$52:$EY$52,FS$1)/((COUNTIF(Points_new!$W$52:$EY$52,FS$1)-COUNTIFS($W42:$EY42,$FG42,Points_new!$W$52:$EY$52,FS$1)))</f>
        <v>0</v>
      </c>
      <c r="FT42" s="177">
        <f>COUNTIFS($W42:$EY42,$FL42,Points_new!$W$51:$EY$51,FT$1)/((COUNTIF(Points_new!$W$51:$EY$51,FT$1)-COUNTIFS($W42:$EY42,$FG42,Points_new!$W$51:$EY$51,FT$1)))</f>
        <v>0</v>
      </c>
      <c r="FU42" s="177">
        <f>COUNTIFS($W42:$EY42,$FL42,Points_new!$W$51:$EY$51,FU$1)/((COUNTIF(Points_new!$W$51:$EY$51,FU$1)-COUNTIFS($W42:$EY42,$FG42,Points_new!$W$51:$EY$51,FU$1)))</f>
        <v>0</v>
      </c>
      <c r="FV42" s="177" t="e">
        <f>COUNTIFS($W42:$EY42,$FL42,Points_new!$W$51:$EY$51,FV$1)/((COUNTIF(Points_new!$W$51:$EY$51,FV$1)-COUNTIFS($W42:$EY42,$FG42,Points_new!$W$51:$EY$51,FV$1)))</f>
        <v>#DIV/0!</v>
      </c>
      <c r="FW42" s="177" t="e">
        <f>COUNTIFS($W42:$EY42,$FL42,Points_new!$W$51:$EY$51,FW$1)/((COUNTIF(Points_new!$W$51:$EY$51,FW$1)-COUNTIFS($W42:$EY42,$FG42,Points_new!$W$51:$EY$51,FW$1)))</f>
        <v>#DIV/0!</v>
      </c>
      <c r="FX42" s="177">
        <f>COUNTIFS($W42:$EY42,$FL42,Points_new!$W$57:$EY$57,FX$1)/((COUNTIF(Points_new!$W$57:$EY$57,FX$1)-COUNTIFS($W42:$EY42,$FG42,Points_new!$W$57:$EY$57,FX$1)))</f>
        <v>0</v>
      </c>
      <c r="FY42" s="177">
        <f>COUNTIFS($W42:$EY42,$FL42,Points_new!$W$57:$EY$57,FY$1)/((COUNTIF(Points_new!$W$57:$EY$57,FY$1)-COUNTIFS($W42:$EY42,$FG42,Points_new!$W$57:$EY$57,FY$1)))</f>
        <v>0</v>
      </c>
      <c r="FZ42" s="177">
        <f>COUNTIFS($W42:$EY42,$FL42,Points_new!$W$57:$EY$57,FZ$1)/((COUNTIF(Points_new!$W$57:$EY$57,FZ$1)-COUNTIFS($W42:$EY42,$FG42,Points_new!$W$57:$EY$57,FZ$1)))</f>
        <v>0</v>
      </c>
      <c r="GA42" s="177">
        <f>COUNTIFS($W42:$EY42,$FL42,Points_new!$W$57:$EY$57,GA$1)/((COUNTIF(Points_new!$W$57:$EY$57,GA$1)-COUNTIFS($W42:$EY42,$FG42,Points_new!$W$57:$EY$57,GA$1)))</f>
        <v>0</v>
      </c>
      <c r="GB42" s="177" t="e">
        <f>COUNTIFS($W42:$EY42,$FL42,Points_new!$W$57:$EY$57,GB$1)/((COUNTIF(Points_new!$W$57:$EY$57,GB$1)-COUNTIFS($W42:$EY42,$FG42,Points_new!$W$57:$EY$57,GB$1)))</f>
        <v>#DIV/0!</v>
      </c>
      <c r="GC42" s="177" t="e">
        <f>COUNTIFS($W42:$EY42,$FL42,Points_new!$W$57:$EY$57,GC$1)/((COUNTIF(Points_new!$W$57:$EY$57,GC$1)-COUNTIFS($W42:$EY42,$FG42,Points_new!$W$57:$EY$57,GC$1)))</f>
        <v>#DIV/0!</v>
      </c>
      <c r="GD42" s="177">
        <f>COUNTIFS($W42:$EY42,$FL42,Points_new!$W$55:$EY$55,GD$1)/((COUNTIF(Points_new!$W$55:$EY$55,GD$1)-COUNTIFS($W42:$EY42,$FG42,Points_new!$W$55:$EY$55,GD$1)))</f>
        <v>0</v>
      </c>
      <c r="GE42" s="177" t="e">
        <f>COUNTIFS($W42:$EY42,$FL42,Points_new!$W$55:$EY$55,GE$1)/((COUNTIF(Points_new!$W$55:$EY$55,GE$1)-COUNTIFS($W42:$EY42,$FG42,Points_new!$W$55:$EY$55,GE$1)))</f>
        <v>#DIV/0!</v>
      </c>
      <c r="GF42" s="177" t="e">
        <f>COUNTIFS($W42:$EY42,$FL42,Points_new!$W$55:$EY$55,GF$1)/((COUNTIF(Points_new!$W$55:$EY$55,GF$1)-COUNTIFS($W42:$EY42,$FG42,Points_new!$W$55:$EY$55,GF$1)))</f>
        <v>#DIV/0!</v>
      </c>
    </row>
    <row r="43" spans="1:188" ht="15" customHeight="1" x14ac:dyDescent="0.3">
      <c r="A43" s="144" t="str">
        <f>Monitoring_new!A43</f>
        <v>Q42</v>
      </c>
      <c r="B43" s="158" t="str">
        <f>Monitoring_new!B43</f>
        <v>Întreprinderea publică pe pagina web lista solicitărilor de susținere financiară respinse  pe parcursul anului 2019 si motivul respingerii ?</v>
      </c>
      <c r="C43" s="158" t="str">
        <f>Monitoring_new!C43</f>
        <v>Does the enterprise publish the list of financial support applications rejected by the company in 2019 and the reason for the rejection of the requests on the webpage?</v>
      </c>
      <c r="D43" s="145" t="str">
        <f>Monitoring_new!D43</f>
        <v>Grants and charity</v>
      </c>
      <c r="E43" s="146" t="str">
        <f>Monitoring_new!E43</f>
        <v>gc2</v>
      </c>
      <c r="F43" s="146" t="str">
        <f>Monitoring_new!F43</f>
        <v>gc2k</v>
      </c>
      <c r="G43" s="147">
        <f>Monitoring_new!G43</f>
        <v>1</v>
      </c>
      <c r="H43" s="146" t="str">
        <f>Monitoring_new!H43</f>
        <v>da</v>
      </c>
      <c r="I43" s="146" t="str">
        <f>Monitoring_new!I43</f>
        <v>yes</v>
      </c>
      <c r="J43" s="146" t="str">
        <f>Monitoring_new!J43</f>
        <v>nu</v>
      </c>
      <c r="K43" s="146" t="str">
        <f>Monitoring_new!K43</f>
        <v xml:space="preserve">no </v>
      </c>
      <c r="L43" s="146" t="str">
        <f>Monitoring_new!L43</f>
        <v>partial</v>
      </c>
      <c r="M43" s="146" t="str">
        <f>Monitoring_new!M43</f>
        <v>partially</v>
      </c>
      <c r="N43" s="146" t="str">
        <f>Monitoring_new!N43</f>
        <v>N/A</v>
      </c>
      <c r="O43" s="146" t="str">
        <f>Monitoring_new!O43</f>
        <v>N/A</v>
      </c>
      <c r="P43" s="146" t="str">
        <f>Monitoring_new!P43</f>
        <v>___</v>
      </c>
      <c r="Q43" s="146" t="str">
        <f>Monitoring_new!Q43</f>
        <v>___</v>
      </c>
      <c r="R43" s="147">
        <f>Monitoring_new!R43</f>
        <v>1</v>
      </c>
      <c r="S43" s="146">
        <f>Monitoring_new!S43</f>
        <v>0</v>
      </c>
      <c r="T43" s="147">
        <f>Monitoring_new!T43</f>
        <v>0.5</v>
      </c>
      <c r="U43" s="146" t="str">
        <f>Monitoring_new!U43</f>
        <v>N/A</v>
      </c>
      <c r="V43" s="146" t="str">
        <f>Monitoring_new!V43</f>
        <v>___</v>
      </c>
      <c r="W43" s="70" t="str">
        <f>IF(Monitoring_new!W43="","",Monitoring_new!W43)</f>
        <v>nu</v>
      </c>
      <c r="X43" s="149" t="str">
        <f>IF(Monitoring_new!X43="","",Monitoring_new!X43)</f>
        <v>Pagina web nefuncțională ( 13 aprilie 2020)</v>
      </c>
      <c r="Y43" s="70" t="str">
        <f>IF(Monitoring_new!Y43="","",Monitoring_new!Y43)</f>
        <v>nu</v>
      </c>
      <c r="Z43" s="149" t="str">
        <f>IF(Monitoring_new!Z43="","",Monitoring_new!Z43)</f>
        <v>Nu sînt informații pe web (ultima dată verificat la 13.04.2020)</v>
      </c>
      <c r="AA43" s="70" t="str">
        <f>IF(Monitoring_new!AA43="","",Monitoring_new!AA43)</f>
        <v>nu</v>
      </c>
      <c r="AB43" s="149" t="str">
        <f>IF(Monitoring_new!AB43="","",Monitoring_new!AB43)</f>
        <v>Nu sînt informații pe web (ultima dată verificat la 13.04.2020)</v>
      </c>
      <c r="AC43" s="70" t="str">
        <f>IF(Monitoring_new!AC43="","",Monitoring_new!AC43)</f>
        <v>nu</v>
      </c>
      <c r="AD43" s="149" t="str">
        <f>IF(Monitoring_new!AD43="","",Monitoring_new!AD43)</f>
        <v>Nu sînt informații pe web (ultima dată verificat la 13.04.2020)</v>
      </c>
      <c r="AE43" s="70" t="str">
        <f>IF(Monitoring_new!AE43="","",Monitoring_new!AE43)</f>
        <v>nu</v>
      </c>
      <c r="AF43" s="149" t="str">
        <f>IF(Monitoring_new!AF43="","",Monitoring_new!AF43)</f>
        <v>Nu sînt informații pe web (ultima dată verificat la 13.04.2020)</v>
      </c>
      <c r="AG43" s="70" t="str">
        <f>IF(Monitoring_new!AG43="","",Monitoring_new!AG43)</f>
        <v>nu</v>
      </c>
      <c r="AH43" s="149" t="str">
        <f>IF(Monitoring_new!AH43="","",Monitoring_new!AH43)</f>
        <v>Nu sînt informații pe web (ultima dată verificat la 13.04.2020)</v>
      </c>
      <c r="AI43" s="70" t="str">
        <f>IF(Monitoring_new!AI43="","",Monitoring_new!AI43)</f>
        <v>nu</v>
      </c>
      <c r="AJ43" s="149" t="str">
        <f>IF(Monitoring_new!AJ43="","",Monitoring_new!AJ43)</f>
        <v>Nu sînt informații (ultima dată verificat la 13.04.2020)</v>
      </c>
      <c r="AK43" s="70" t="str">
        <f>IF(Monitoring_new!AK43="","",Monitoring_new!AK43)</f>
        <v>n/a</v>
      </c>
      <c r="AL43" s="149" t="str">
        <f>IF(Monitoring_new!AL43="","",Monitoring_new!AL43)</f>
        <v>Răspuns chestionar</v>
      </c>
      <c r="AM43" s="70" t="str">
        <f>IF(Monitoring_new!AM43="","",Monitoring_new!AM43)</f>
        <v>nu</v>
      </c>
      <c r="AN43" s="149" t="str">
        <f>IF(Monitoring_new!AN43="","",Monitoring_new!AN43)</f>
        <v>Nu sînt informații (ultima dată verificat la 13.04.2020)</v>
      </c>
      <c r="AO43" s="70" t="str">
        <f>IF(Monitoring_new!AO43="","",Monitoring_new!AO43)</f>
        <v>n/a</v>
      </c>
      <c r="AP43" s="149" t="str">
        <f>IF(Monitoring_new!AP43="","",Monitoring_new!AP43)</f>
        <v>Răspuns chestionar</v>
      </c>
      <c r="AQ43" s="70" t="str">
        <f>IF(Monitoring_new!AQ43="","",Monitoring_new!AQ43)</f>
        <v>nu</v>
      </c>
      <c r="AR43" s="149" t="str">
        <f>IF(Monitoring_new!AR43="","",Monitoring_new!AR43)</f>
        <v>Nu sînt informații (ultima dată verificat la 13.04.2020)</v>
      </c>
      <c r="AS43" s="70" t="str">
        <f>IF(Monitoring_new!AS43="","",Monitoring_new!AS43)</f>
        <v>nu</v>
      </c>
      <c r="AT43" s="149" t="str">
        <f>IF(Monitoring_new!AT43="","",Monitoring_new!AT43)</f>
        <v>Nu sînt informații (ultima dată verificat la 13.04.2020)</v>
      </c>
      <c r="AU43" s="70" t="str">
        <f>IF(Monitoring_new!AU43="","",Monitoring_new!AU43)</f>
        <v>n/a</v>
      </c>
      <c r="AV43" s="149" t="str">
        <f>IF(Monitoring_new!AV43="","",Monitoring_new!AV43)</f>
        <v>Răspuns chestionar</v>
      </c>
      <c r="AW43" s="70" t="str">
        <f>IF(Monitoring_new!AW43="","",Monitoring_new!AW43)</f>
        <v>nu</v>
      </c>
      <c r="AX43" s="149" t="str">
        <f>IF(Monitoring_new!AX43="","",Monitoring_new!AX43)</f>
        <v>Nu sînt informații (ultima dată verificat la 13.04.2020)</v>
      </c>
      <c r="AY43" s="70" t="str">
        <f>IF(Monitoring_new!AY43="","",Monitoring_new!AY43)</f>
        <v>nu</v>
      </c>
      <c r="AZ43" s="149" t="str">
        <f>IF(Monitoring_new!AZ43="","",Monitoring_new!AZ43)</f>
        <v>Nu sînt informații (ultima dată verificat la 13.04.2020)</v>
      </c>
      <c r="BA43" s="70" t="str">
        <f>IF(Monitoring_new!BA43="","",Monitoring_new!BA43)</f>
        <v>nu</v>
      </c>
      <c r="BB43" s="149" t="str">
        <f>IF(Monitoring_new!BB43="","",Monitoring_new!BB43)</f>
        <v>Nu sînt informații (ultima dată verificat la 13.04.2020)</v>
      </c>
      <c r="BC43" s="70" t="str">
        <f>IF(Monitoring_new!BC43="","",Monitoring_new!BC43)</f>
        <v>nu</v>
      </c>
      <c r="BD43" s="149" t="str">
        <f>IF(Monitoring_new!BD43="","",Monitoring_new!BD43)</f>
        <v>Nu sînt informații (ultima dată verificat la 13.04.2020)</v>
      </c>
      <c r="BE43" s="70" t="str">
        <f>IF(Monitoring_new!BE43="","",Monitoring_new!BE43)</f>
        <v>nu</v>
      </c>
      <c r="BF43" s="149" t="str">
        <f>IF(Monitoring_new!BF43="","",Monitoring_new!BF43)</f>
        <v>Nu sînt informații (ultima dată verificat la 13.04.2020)</v>
      </c>
      <c r="BG43" s="70" t="str">
        <f>IF(Monitoring_new!BG43="","",Monitoring_new!BG43)</f>
        <v>nu</v>
      </c>
      <c r="BH43" s="149" t="str">
        <f>IF(Monitoring_new!BH43="","",Monitoring_new!BH43)</f>
        <v>Nu sînt informații (ultima dată verificat la 13.04.2020)</v>
      </c>
      <c r="BI43" s="70" t="str">
        <f>IF(Monitoring_new!BI43="","",Monitoring_new!BI43)</f>
        <v>nu</v>
      </c>
      <c r="BJ43" s="149" t="str">
        <f>IF(Monitoring_new!BJ43="","",Monitoring_new!BJ43)</f>
        <v>Nu sînt informații (ultima dată verificat la 13.04.2020)</v>
      </c>
      <c r="BK43" s="70" t="str">
        <f>IF(Monitoring_new!BK43="","",Monitoring_new!BK43)</f>
        <v>nu</v>
      </c>
      <c r="BL43" s="149" t="str">
        <f>IF(Monitoring_new!BL43="","",Monitoring_new!BL43)</f>
        <v>Nu sînt informații (ultima dată verificat la 13.04.2020)</v>
      </c>
      <c r="BM43" s="70" t="str">
        <f>IF(Monitoring_new!BM43="","",Monitoring_new!BM43)</f>
        <v>nu</v>
      </c>
      <c r="BN43" s="149" t="str">
        <f>IF(Monitoring_new!BN43="","",Monitoring_new!BN43)</f>
        <v>Nu sînt informații (ultima dată verificat la 13.04.2020)</v>
      </c>
      <c r="BO43" s="70" t="str">
        <f>IF(Monitoring_new!BO43="","",Monitoring_new!BO43)</f>
        <v>nu</v>
      </c>
      <c r="BP43" s="149" t="str">
        <f>IF(Monitoring_new!BP43="","",Monitoring_new!BP43)</f>
        <v>Nu sînt informații (ultima dată verificat la 13.04.2020)</v>
      </c>
      <c r="BQ43" s="70" t="str">
        <f>IF(Monitoring_new!BQ43="","",Monitoring_new!BQ43)</f>
        <v>nu</v>
      </c>
      <c r="BR43" s="149" t="str">
        <f>IF(Monitoring_new!BR43="","",Monitoring_new!BR43)</f>
        <v>Nu sînt informații (ultima dată verificat la 13.04.2020)</v>
      </c>
      <c r="BS43" s="70" t="str">
        <f>IF(Monitoring_new!BS43="","",Monitoring_new!BS43)</f>
        <v>nu</v>
      </c>
      <c r="BT43" s="149" t="str">
        <f>IF(Monitoring_new!BT43="","",Monitoring_new!BT43)</f>
        <v>Nu sînt informații (ultima dată verificat la 13.04.2020)</v>
      </c>
      <c r="BU43" s="70" t="str">
        <f>IF(Monitoring_new!BU43="","",Monitoring_new!BU43)</f>
        <v>nu</v>
      </c>
      <c r="BV43" s="149" t="str">
        <f>IF(Monitoring_new!BV43="","",Monitoring_new!BV43)</f>
        <v>Nu sînt informații (ultima dată verificat la 13.04.2020)</v>
      </c>
      <c r="BW43" s="70" t="str">
        <f>IF(Monitoring_new!BW43="","",Monitoring_new!BW43)</f>
        <v>nu</v>
      </c>
      <c r="BX43" s="149" t="str">
        <f>IF(Monitoring_new!BX43="","",Monitoring_new!BX43)</f>
        <v>Nu sînt informații (ultima dată verificat la 13.04.2020)</v>
      </c>
      <c r="BY43" s="70" t="str">
        <f>IF(Monitoring_new!BY43="","",Monitoring_new!BY43)</f>
        <v>nu</v>
      </c>
      <c r="BZ43" s="149" t="str">
        <f>IF(Monitoring_new!BZ43="","",Monitoring_new!BZ43)</f>
        <v>Nu sînt informații (ultima dată verificat la 13.04.2020)</v>
      </c>
      <c r="CA43" s="70" t="str">
        <f>IF(Monitoring_new!CA43="","",Monitoring_new!CA43)</f>
        <v>nu</v>
      </c>
      <c r="CB43" s="149" t="str">
        <f>IF(Monitoring_new!CB43="","",Monitoring_new!CB43)</f>
        <v>Nu sînt informații (ultima dată verificat la 13.04.2020)</v>
      </c>
      <c r="CC43" s="70" t="str">
        <f>IF(Monitoring_new!CC43="","",Monitoring_new!CC43)</f>
        <v>nu</v>
      </c>
      <c r="CD43" s="149" t="str">
        <f>IF(Monitoring_new!CD43="","",Monitoring_new!CD43)</f>
        <v>Nu sînt informații (ultima dată verificat la 13.04.2020)</v>
      </c>
      <c r="CE43" s="70" t="str">
        <f>IF(Monitoring_new!CE43="","",Monitoring_new!CE43)</f>
        <v>nu</v>
      </c>
      <c r="CF43" s="149" t="str">
        <f>IF(Monitoring_new!CF43="","",Monitoring_new!CF43)</f>
        <v>Nu sînt informații (ultima dată verificat la 13.04.2020)</v>
      </c>
      <c r="CG43" s="70" t="str">
        <f>IF(Monitoring_new!CG43="","",Monitoring_new!CG43)</f>
        <v>nu</v>
      </c>
      <c r="CH43" s="149" t="str">
        <f>IF(Monitoring_new!CH43="","",Monitoring_new!CH43)</f>
        <v>Nu sînt informații (ultima dată verificat la 13.04.2020)</v>
      </c>
      <c r="CI43" s="70" t="str">
        <f>IF(Monitoring_new!CI43="","",Monitoring_new!CI43)</f>
        <v>nu</v>
      </c>
      <c r="CJ43" s="149" t="str">
        <f>IF(Monitoring_new!CJ43="","",Monitoring_new!CJ43)</f>
        <v>Nu sînt informații (ultima dată verificat la 13.04.2020)</v>
      </c>
      <c r="CK43" s="70" t="str">
        <f>IF(Monitoring_new!CK43="","",Monitoring_new!CK43)</f>
        <v>n/a</v>
      </c>
      <c r="CL43" s="149" t="str">
        <f>IF(Monitoring_new!CL43="","",Monitoring_new!CL43)</f>
        <v>Potrivit răspunsului din chestionar</v>
      </c>
      <c r="CM43" s="70" t="str">
        <f>IF(Monitoring_new!CM43="","",Monitoring_new!CM43)</f>
        <v>nu</v>
      </c>
      <c r="CN43" s="149" t="str">
        <f>IF(Monitoring_new!CN43="","",Monitoring_new!CN43)</f>
        <v>Nu sînt informații (ultima dată verificat la 13.04.2020)</v>
      </c>
      <c r="CO43" s="70" t="str">
        <f>IF(Monitoring_new!CO43="","",Monitoring_new!CO43)</f>
        <v>nu</v>
      </c>
      <c r="CP43" s="149" t="str">
        <f>IF(Monitoring_new!CP43="","",Monitoring_new!CP43)</f>
        <v>Nu sînt informații (ultima dată verificat la 13.04.2020)</v>
      </c>
      <c r="CQ43" s="70" t="str">
        <f>IF(Monitoring_new!CQ43="","",Monitoring_new!CQ43)</f>
        <v>nu</v>
      </c>
      <c r="CR43" s="149" t="str">
        <f>IF(Monitoring_new!CR43="","",Monitoring_new!CR43)</f>
        <v>Nu sînt informații (ultima dată verificat la 13.04.2020)</v>
      </c>
      <c r="CS43" s="70" t="str">
        <f>IF(Monitoring_new!CS43="","",Monitoring_new!CS43)</f>
        <v>nu</v>
      </c>
      <c r="CT43" s="149" t="str">
        <f>IF(Monitoring_new!CT43="","",Monitoring_new!CT43)</f>
        <v>Nu sînt informații (ultima dată verificat la 13.04.2020)</v>
      </c>
      <c r="CU43" s="70" t="str">
        <f>IF(Monitoring_new!CU43="","",Monitoring_new!CU43)</f>
        <v>nu</v>
      </c>
      <c r="CV43" s="149" t="str">
        <f>IF(Monitoring_new!CV43="","",Monitoring_new!CV43)</f>
        <v>Nu sînt informații (ultima dată verificat la 13.04.2020)</v>
      </c>
      <c r="CW43" s="70" t="str">
        <f>IF(Monitoring_new!CW43="","",Monitoring_new!CW43)</f>
        <v>nu</v>
      </c>
      <c r="CX43" s="149" t="str">
        <f>IF(Monitoring_new!CX43="","",Monitoring_new!CX43)</f>
        <v>Nu sînt informații (ultima dată verificat la 13.04.2020)</v>
      </c>
      <c r="CY43" s="70" t="str">
        <f>IF(Monitoring_new!CY43="","",Monitoring_new!CY43)</f>
        <v>nu</v>
      </c>
      <c r="CZ43" s="149" t="str">
        <f>IF(Monitoring_new!CZ43="","",Monitoring_new!CZ43)</f>
        <v>Nu sînt informații (ultima dată verificat la 13.04.2020)</v>
      </c>
      <c r="DA43" s="70" t="str">
        <f>IF(Monitoring_new!DA43="","",Monitoring_new!DA43)</f>
        <v>nu</v>
      </c>
      <c r="DB43" s="149" t="str">
        <f>IF(Monitoring_new!DB43="","",Monitoring_new!DB43)</f>
        <v>Nu sînt informații (ultima dată verificat la 13.04.2020)</v>
      </c>
      <c r="DC43" s="70" t="str">
        <f>IF(Monitoring_new!DC43="","",Monitoring_new!DC43)</f>
        <v>n/a</v>
      </c>
      <c r="DD43" s="149" t="str">
        <f>IF(Monitoring_new!DD43="","",Monitoring_new!DD43)</f>
        <v>Conform răspunsului din chestionar</v>
      </c>
      <c r="DE43" s="70" t="str">
        <f>IF(Monitoring_new!DE43="","",Monitoring_new!DE43)</f>
        <v>nu</v>
      </c>
      <c r="DF43" s="149" t="str">
        <f>IF(Monitoring_new!DF43="","",Monitoring_new!DF43)</f>
        <v>Nu sînt informații (ultima dată verificat la 13.04.2020)</v>
      </c>
      <c r="DG43" s="70" t="str">
        <f>IF(Monitoring_new!DG43="","",Monitoring_new!DG43)</f>
        <v>nu</v>
      </c>
      <c r="DH43" s="149" t="str">
        <f>IF(Monitoring_new!DH43="","",Monitoring_new!DH43)</f>
        <v>Nu sînt informații (ultima dată verificat la 13.04.2020)</v>
      </c>
      <c r="DI43" s="70" t="str">
        <f>IF(Monitoring_new!DI43="","",Monitoring_new!DI43)</f>
        <v>nu</v>
      </c>
      <c r="DJ43" s="149" t="str">
        <f>IF(Monitoring_new!DJ43="","",Monitoring_new!DJ43)</f>
        <v>Nu sînt informații (ultima dată verificat la 13.04.2020)</v>
      </c>
      <c r="DK43" s="70" t="str">
        <f>IF(Monitoring_new!DK43="","",Monitoring_new!DK43)</f>
        <v>nu</v>
      </c>
      <c r="DL43" s="149" t="str">
        <f>IF(Monitoring_new!DL43="","",Monitoring_new!DL43)</f>
        <v>Nu sînt informații (ultima dată verificat la 13.04.2020)</v>
      </c>
      <c r="DM43" s="70" t="str">
        <f>IF(Monitoring_new!DM43="","",Monitoring_new!DM43)</f>
        <v>nu</v>
      </c>
      <c r="DN43" s="149" t="str">
        <f>IF(Monitoring_new!DN43="","",Monitoring_new!DN43)</f>
        <v>Nu sînt informații (ultima dată verificat la 13.04.2020)</v>
      </c>
      <c r="DO43" s="70" t="str">
        <f>IF(Monitoring_new!DO43="","",Monitoring_new!DO43)</f>
        <v>nu</v>
      </c>
      <c r="DP43" s="149" t="str">
        <f>IF(Monitoring_new!DP43="","",Monitoring_new!DP43)</f>
        <v>Nu sînt informații (ultima dată verificat la 13.04.2020)</v>
      </c>
      <c r="DQ43" s="70" t="str">
        <f>IF(Monitoring_new!DQ43="","",Monitoring_new!DQ43)</f>
        <v>nu</v>
      </c>
      <c r="DR43" s="149" t="str">
        <f>IF(Monitoring_new!DR43="","",Monitoring_new!DR43)</f>
        <v>Nu sînt informații (ultima dată verificat la 13.04.2020)</v>
      </c>
      <c r="DS43" s="70" t="str">
        <f>IF(Monitoring_new!DS43="","",Monitoring_new!DS43)</f>
        <v>nu</v>
      </c>
      <c r="DT43" s="149" t="str">
        <f>IF(Monitoring_new!DT43="","",Monitoring_new!DT43)</f>
        <v>Nu sînt informații (ultima dată verificat la 13.04.2020)</v>
      </c>
      <c r="DU43" s="70" t="str">
        <f>IF(Monitoring_new!DU43="","",Monitoring_new!DU43)</f>
        <v>nu</v>
      </c>
      <c r="DV43" s="149" t="str">
        <f>IF(Monitoring_new!DV43="","",Monitoring_new!DV43)</f>
        <v>Nu sînt informații (ultima dată verificat la 13.04.2020)</v>
      </c>
      <c r="DW43" s="70" t="str">
        <f>IF(Monitoring_new!DW43="","",Monitoring_new!DW43)</f>
        <v>nu</v>
      </c>
      <c r="DX43" s="149" t="str">
        <f>IF(Monitoring_new!DX43="","",Monitoring_new!DX43)</f>
        <v>Nu sînt informații (ultima dată verificat la 13.04.2020)</v>
      </c>
      <c r="DY43" s="70" t="str">
        <f>IF(Monitoring_new!DY43="","",Monitoring_new!DY43)</f>
        <v>nu</v>
      </c>
      <c r="DZ43" s="149" t="str">
        <f>IF(Monitoring_new!DZ43="","",Monitoring_new!DZ43)</f>
        <v>Nu sînt informații (ultima dată verificat la 13.04.2020)</v>
      </c>
      <c r="EA43" s="70" t="str">
        <f>IF(Monitoring_new!EA43="","",Monitoring_new!EA43)</f>
        <v>nu</v>
      </c>
      <c r="EB43" s="149" t="str">
        <f>IF(Monitoring_new!EB43="","",Monitoring_new!EB43)</f>
        <v>Nu sînt informații (ultima dată verificat la 13.04.2020)</v>
      </c>
      <c r="EC43" s="70" t="str">
        <f>IF(Monitoring_new!EC43="","",Monitoring_new!EC43)</f>
        <v>nu</v>
      </c>
      <c r="ED43" s="148" t="str">
        <f>IF(Monitoring_new!ED43="","",Monitoring_new!ED43)</f>
        <v>Nu sînt informații (ultima dată verificat la 13.04.2020)</v>
      </c>
      <c r="EE43" s="70" t="str">
        <f>IF(Monitoring_new!EE43="","",Monitoring_new!EE43)</f>
        <v>n/a</v>
      </c>
      <c r="EF43" s="148" t="str">
        <f>IF(Monitoring_new!EF43="","",Monitoring_new!EF43)</f>
        <v>Nu sînt informații (ultima dată verificat la 13.04.2020)</v>
      </c>
      <c r="EG43" s="70" t="str">
        <f>IF(Monitoring_new!EG43="","",Monitoring_new!EG43)</f>
        <v>nu</v>
      </c>
      <c r="EH43" s="148" t="str">
        <f>IF(Monitoring_new!EH43="","",Monitoring_new!EH43)</f>
        <v>Nu sînt informații (ultima dată verificat la 13.04.2020)</v>
      </c>
      <c r="EI43" s="70" t="str">
        <f>IF(Monitoring_new!EI43="","",Monitoring_new!EI43)</f>
        <v>n/a</v>
      </c>
      <c r="EJ43" s="149" t="str">
        <f>IF(Monitoring_new!EJ43="","",Monitoring_new!EJ43)</f>
        <v>Conform răspunsului din chestionar</v>
      </c>
      <c r="EK43" s="70" t="str">
        <f>IF(Monitoring_new!EK43="","",Monitoring_new!EK43)</f>
        <v>n/a</v>
      </c>
      <c r="EL43" s="149" t="str">
        <f>IF(Monitoring_new!EL43="","",Monitoring_new!EL43)</f>
        <v>Conform răspunsului din chestionar</v>
      </c>
      <c r="EM43" s="70" t="str">
        <f>IF(Monitoring_new!EM43="","",Monitoring_new!EM43)</f>
        <v>nu</v>
      </c>
      <c r="EN43" s="148" t="str">
        <f>IF(Monitoring_new!EN43="","",Monitoring_new!EN43)</f>
        <v>Nu sînt informații (ultima dată verificat la 13.04.2020)</v>
      </c>
      <c r="EO43" s="70" t="str">
        <f>IF(Monitoring_new!EO43="","",Monitoring_new!EO43)</f>
        <v>nu</v>
      </c>
      <c r="EP43" s="148" t="str">
        <f>IF(Monitoring_new!EP43="","",Monitoring_new!EP43)</f>
        <v>Nu sînt informații (ultima dată verificat la 13.04.2020)</v>
      </c>
      <c r="EQ43" s="70" t="str">
        <f>IF(Monitoring_new!EQ43="","",Monitoring_new!EQ43)</f>
        <v>nu</v>
      </c>
      <c r="ER43" s="148" t="str">
        <f>IF(Monitoring_new!ER43="","",Monitoring_new!ER43)</f>
        <v>Nu sînt informații (ultima dată verificat la 13.04.2020)</v>
      </c>
      <c r="ES43" s="70" t="str">
        <f>IF(Monitoring_new!ES43="","",Monitoring_new!ES43)</f>
        <v>nu</v>
      </c>
      <c r="ET43" s="148" t="str">
        <f>IF(Monitoring_new!ET43="","",Monitoring_new!ET43)</f>
        <v>Nu sînt informații (ultima dată verificat la 13.04.2020)</v>
      </c>
      <c r="EU43" s="70" t="str">
        <f>IF(Monitoring_new!EU43="","",Monitoring_new!EU43)</f>
        <v>n/a</v>
      </c>
      <c r="EV43" s="149" t="str">
        <f>IF(Monitoring_new!EV43="","",Monitoring_new!EV43)</f>
        <v>Conform răspunsului din chestionar</v>
      </c>
      <c r="EW43" s="70" t="str">
        <f>IF(Monitoring_new!EW43="","",Monitoring_new!EW43)</f>
        <v>nu</v>
      </c>
      <c r="EX43" s="148" t="str">
        <f>IF(Monitoring_new!EX43="","",Monitoring_new!EX43)</f>
        <v>Nu sînt informații (ultima dată verificat la 13.04.2020)</v>
      </c>
      <c r="EY43" s="70" t="str">
        <f>IF(Monitoring_new!EY43="","",Monitoring_new!EY43)</f>
        <v>n/a</v>
      </c>
      <c r="EZ43" s="149" t="str">
        <f>IF(Monitoring_new!EZ43="","",Monitoring_new!EZ43)</f>
        <v>Conform răspunsului din chestionar</v>
      </c>
      <c r="FA43" s="173" t="str">
        <f t="shared" si="0"/>
        <v>da</v>
      </c>
      <c r="FB43" s="173">
        <f t="shared" si="1"/>
        <v>0</v>
      </c>
      <c r="FC43" s="173" t="str">
        <f t="shared" si="2"/>
        <v>nu</v>
      </c>
      <c r="FD43" s="173">
        <f t="shared" si="3"/>
        <v>57</v>
      </c>
      <c r="FE43" s="173" t="str">
        <f t="shared" si="4"/>
        <v>partial</v>
      </c>
      <c r="FF43" s="173">
        <f t="shared" si="5"/>
        <v>0</v>
      </c>
      <c r="FG43" s="173" t="str">
        <f t="shared" si="6"/>
        <v>N/A</v>
      </c>
      <c r="FH43" s="173">
        <f t="shared" si="7"/>
        <v>10</v>
      </c>
      <c r="FI43" s="173" t="str">
        <f t="shared" si="10"/>
        <v>___</v>
      </c>
      <c r="FJ43" s="173">
        <f t="shared" si="11"/>
        <v>0</v>
      </c>
      <c r="FK43" s="173">
        <f t="shared" si="12"/>
        <v>67</v>
      </c>
      <c r="FL43" s="173" t="str">
        <f t="shared" si="8"/>
        <v>da</v>
      </c>
      <c r="FM43" s="173" t="str">
        <f t="shared" si="9"/>
        <v>nu</v>
      </c>
      <c r="FN43" s="173">
        <f t="shared" si="13"/>
        <v>0</v>
      </c>
      <c r="FO43" s="173">
        <f t="shared" si="14"/>
        <v>57</v>
      </c>
      <c r="FP43" s="173">
        <f t="shared" si="15"/>
        <v>57</v>
      </c>
      <c r="FQ43" s="177">
        <f t="shared" si="16"/>
        <v>0</v>
      </c>
      <c r="FR43" s="177">
        <f t="shared" si="17"/>
        <v>1</v>
      </c>
      <c r="FS43" s="177">
        <f>COUNTIFS($W43:$EY43,$FL43,Points_new!$W$52:$EY$52,FS$1)/((COUNTIF(Points_new!$W$52:$EY$52,FS$1)-COUNTIFS($W43:$EY43,$FG43,Points_new!$W$52:$EY$52,FS$1)))</f>
        <v>0</v>
      </c>
      <c r="FT43" s="177">
        <f>COUNTIFS($W43:$EY43,$FL43,Points_new!$W$51:$EY$51,FT$1)/((COUNTIF(Points_new!$W$51:$EY$51,FT$1)-COUNTIFS($W43:$EY43,$FG43,Points_new!$W$51:$EY$51,FT$1)))</f>
        <v>0</v>
      </c>
      <c r="FU43" s="177">
        <f>COUNTIFS($W43:$EY43,$FL43,Points_new!$W$51:$EY$51,FU$1)/((COUNTIF(Points_new!$W$51:$EY$51,FU$1)-COUNTIFS($W43:$EY43,$FG43,Points_new!$W$51:$EY$51,FU$1)))</f>
        <v>0</v>
      </c>
      <c r="FV43" s="177" t="e">
        <f>COUNTIFS($W43:$EY43,$FL43,Points_new!$W$51:$EY$51,FV$1)/((COUNTIF(Points_new!$W$51:$EY$51,FV$1)-COUNTIFS($W43:$EY43,$FG43,Points_new!$W$51:$EY$51,FV$1)))</f>
        <v>#DIV/0!</v>
      </c>
      <c r="FW43" s="177" t="e">
        <f>COUNTIFS($W43:$EY43,$FL43,Points_new!$W$51:$EY$51,FW$1)/((COUNTIF(Points_new!$W$51:$EY$51,FW$1)-COUNTIFS($W43:$EY43,$FG43,Points_new!$W$51:$EY$51,FW$1)))</f>
        <v>#DIV/0!</v>
      </c>
      <c r="FX43" s="177">
        <f>COUNTIFS($W43:$EY43,$FL43,Points_new!$W$57:$EY$57,FX$1)/((COUNTIF(Points_new!$W$57:$EY$57,FX$1)-COUNTIFS($W43:$EY43,$FG43,Points_new!$W$57:$EY$57,FX$1)))</f>
        <v>0</v>
      </c>
      <c r="FY43" s="177">
        <f>COUNTIFS($W43:$EY43,$FL43,Points_new!$W$57:$EY$57,FY$1)/((COUNTIF(Points_new!$W$57:$EY$57,FY$1)-COUNTIFS($W43:$EY43,$FG43,Points_new!$W$57:$EY$57,FY$1)))</f>
        <v>0</v>
      </c>
      <c r="FZ43" s="177">
        <f>COUNTIFS($W43:$EY43,$FL43,Points_new!$W$57:$EY$57,FZ$1)/((COUNTIF(Points_new!$W$57:$EY$57,FZ$1)-COUNTIFS($W43:$EY43,$FG43,Points_new!$W$57:$EY$57,FZ$1)))</f>
        <v>0</v>
      </c>
      <c r="GA43" s="177">
        <f>COUNTIFS($W43:$EY43,$FL43,Points_new!$W$57:$EY$57,GA$1)/((COUNTIF(Points_new!$W$57:$EY$57,GA$1)-COUNTIFS($W43:$EY43,$FG43,Points_new!$W$57:$EY$57,GA$1)))</f>
        <v>0</v>
      </c>
      <c r="GB43" s="177" t="e">
        <f>COUNTIFS($W43:$EY43,$FL43,Points_new!$W$57:$EY$57,GB$1)/((COUNTIF(Points_new!$W$57:$EY$57,GB$1)-COUNTIFS($W43:$EY43,$FG43,Points_new!$W$57:$EY$57,GB$1)))</f>
        <v>#DIV/0!</v>
      </c>
      <c r="GC43" s="177" t="e">
        <f>COUNTIFS($W43:$EY43,$FL43,Points_new!$W$57:$EY$57,GC$1)/((COUNTIF(Points_new!$W$57:$EY$57,GC$1)-COUNTIFS($W43:$EY43,$FG43,Points_new!$W$57:$EY$57,GC$1)))</f>
        <v>#DIV/0!</v>
      </c>
      <c r="GD43" s="177">
        <f>COUNTIFS($W43:$EY43,$FL43,Points_new!$W$55:$EY$55,GD$1)/((COUNTIF(Points_new!$W$55:$EY$55,GD$1)-COUNTIFS($W43:$EY43,$FG43,Points_new!$W$55:$EY$55,GD$1)))</f>
        <v>0</v>
      </c>
      <c r="GE43" s="177" t="e">
        <f>COUNTIFS($W43:$EY43,$FL43,Points_new!$W$55:$EY$55,GE$1)/((COUNTIF(Points_new!$W$55:$EY$55,GE$1)-COUNTIFS($W43:$EY43,$FG43,Points_new!$W$55:$EY$55,GE$1)))</f>
        <v>#DIV/0!</v>
      </c>
      <c r="GF43" s="177" t="e">
        <f>COUNTIFS($W43:$EY43,$FL43,Points_new!$W$55:$EY$55,GF$1)/((COUNTIF(Points_new!$W$55:$EY$55,GF$1)-COUNTIFS($W43:$EY43,$FG43,Points_new!$W$55:$EY$55,GF$1)))</f>
        <v>#DIV/0!</v>
      </c>
    </row>
    <row r="44" spans="1:188" ht="15" customHeight="1" x14ac:dyDescent="0.3">
      <c r="A44" s="144" t="str">
        <f>Monitoring_new!A44</f>
        <v>Q43</v>
      </c>
      <c r="B44" s="158" t="str">
        <f>Monitoring_new!B44</f>
        <v xml:space="preserve">Întreprinderea publică pe pagina web sumele și beneficiarii granturilor, donațiilor și sponsorizărilor din anul 2019 (precum diferite evenimente și activități sociale, culturale, educaționale, sportive sau de altă natură, susținute de întreprindere) ? </v>
      </c>
      <c r="C44" s="158" t="str">
        <f>Monitoring_new!C44</f>
        <v>Does the company publish the amounts and beneficiaries of grants, donations and sponsorships in 2019 (such as various social, cultural, educational, sports or other events, supported by the enterprise) on the webpage?</v>
      </c>
      <c r="D44" s="145" t="str">
        <f>Monitoring_new!D44</f>
        <v>Grants and charity</v>
      </c>
      <c r="E44" s="146" t="str">
        <f>Monitoring_new!E44</f>
        <v>gc3</v>
      </c>
      <c r="F44" s="146" t="str">
        <f>Monitoring_new!F44</f>
        <v>gc3k</v>
      </c>
      <c r="G44" s="147">
        <f>Monitoring_new!G44</f>
        <v>4</v>
      </c>
      <c r="H44" s="146" t="str">
        <f>Monitoring_new!H44</f>
        <v>da</v>
      </c>
      <c r="I44" s="146" t="str">
        <f>Monitoring_new!I44</f>
        <v>yes</v>
      </c>
      <c r="J44" s="146" t="str">
        <f>Monitoring_new!J44</f>
        <v>nu</v>
      </c>
      <c r="K44" s="146" t="str">
        <f>Monitoring_new!K44</f>
        <v>no</v>
      </c>
      <c r="L44" s="146" t="str">
        <f>Monitoring_new!L44</f>
        <v>partial / alte modalitati</v>
      </c>
      <c r="M44" s="146" t="str">
        <f>Monitoring_new!M44</f>
        <v>partially / other ways</v>
      </c>
      <c r="N44" s="146" t="str">
        <f>Monitoring_new!N44</f>
        <v>N/A</v>
      </c>
      <c r="O44" s="146" t="str">
        <f>Monitoring_new!O44</f>
        <v>N/A</v>
      </c>
      <c r="P44" s="146" t="str">
        <f>Monitoring_new!P44</f>
        <v>partial</v>
      </c>
      <c r="Q44" s="146" t="str">
        <f>Monitoring_new!Q44</f>
        <v>partially</v>
      </c>
      <c r="R44" s="147">
        <f>Monitoring_new!R44</f>
        <v>4</v>
      </c>
      <c r="S44" s="146">
        <f>Monitoring_new!S44</f>
        <v>0</v>
      </c>
      <c r="T44" s="147">
        <f>Monitoring_new!T44</f>
        <v>2</v>
      </c>
      <c r="U44" s="146" t="str">
        <f>Monitoring_new!U44</f>
        <v>N/A</v>
      </c>
      <c r="V44" s="146">
        <f>Monitoring_new!V44</f>
        <v>2</v>
      </c>
      <c r="W44" s="70" t="str">
        <f>IF(Monitoring_new!W44="","",Monitoring_new!W44)</f>
        <v>nu</v>
      </c>
      <c r="X44" s="149" t="str">
        <f>IF(Monitoring_new!X44="","",Monitoring_new!X44)</f>
        <v>Pagina web nefuncțională ( 13 aprilie 2020)</v>
      </c>
      <c r="Y44" s="70" t="str">
        <f>IF(Monitoring_new!Y44="","",Monitoring_new!Y44)</f>
        <v>nu</v>
      </c>
      <c r="Z44" s="149" t="str">
        <f>IF(Monitoring_new!Z44="","",Monitoring_new!Z44)</f>
        <v>Nu sînt informații pe web (ultima dată verificat la 13.04.2020)</v>
      </c>
      <c r="AA44" s="70" t="str">
        <f>IF(Monitoring_new!AA44="","",Monitoring_new!AA44)</f>
        <v>nu</v>
      </c>
      <c r="AB44" s="149" t="str">
        <f>IF(Monitoring_new!AB44="","",Monitoring_new!AB44)</f>
        <v>Nu sînt informații pe web (ultima dată verificat la 13.04.2020)</v>
      </c>
      <c r="AC44" s="70" t="str">
        <f>IF(Monitoring_new!AC44="","",Monitoring_new!AC44)</f>
        <v>nu</v>
      </c>
      <c r="AD44" s="149" t="str">
        <f>IF(Monitoring_new!AD44="","",Monitoring_new!AD44)</f>
        <v>Nu sînt informații pe web (ultima dată verificat la 13.04.2020)</v>
      </c>
      <c r="AE44" s="70" t="str">
        <f>IF(Monitoring_new!AE44="","",Monitoring_new!AE44)</f>
        <v>nu</v>
      </c>
      <c r="AF44" s="149" t="str">
        <f>IF(Monitoring_new!AF44="","",Monitoring_new!AF44)</f>
        <v>Nu sînt informații pe web (ultima dată verificat la 13.04.2020)</v>
      </c>
      <c r="AG44" s="70" t="str">
        <f>IF(Monitoring_new!AG44="","",Monitoring_new!AG44)</f>
        <v>nu</v>
      </c>
      <c r="AH44" s="149" t="str">
        <f>IF(Monitoring_new!AH44="","",Monitoring_new!AH44)</f>
        <v>Nu sînt informații pe web (ultima dată verificat la 13.04.2020)</v>
      </c>
      <c r="AI44" s="70" t="str">
        <f>IF(Monitoring_new!AI44="","",Monitoring_new!AI44)</f>
        <v>nu</v>
      </c>
      <c r="AJ44" s="149" t="str">
        <f>IF(Monitoring_new!AJ44="","",Monitoring_new!AJ44)</f>
        <v>Nu sînt informații (ultima dată verificat la 13.04.2020)</v>
      </c>
      <c r="AK44" s="70" t="str">
        <f>IF(Monitoring_new!AK44="","",Monitoring_new!AK44)</f>
        <v>n/a</v>
      </c>
      <c r="AL44" s="149" t="str">
        <f>IF(Monitoring_new!AL44="","",Monitoring_new!AL44)</f>
        <v>Răspuns chestionar</v>
      </c>
      <c r="AM44" s="70" t="str">
        <f>IF(Monitoring_new!AM44="","",Monitoring_new!AM44)</f>
        <v>nu</v>
      </c>
      <c r="AN44" s="149" t="str">
        <f>IF(Monitoring_new!AN44="","",Monitoring_new!AN44)</f>
        <v>Nu sînt informații (ultima dată verificat la 13.04.2020)</v>
      </c>
      <c r="AO44" s="70" t="str">
        <f>IF(Monitoring_new!AO44="","",Monitoring_new!AO44)</f>
        <v>n/a</v>
      </c>
      <c r="AP44" s="149" t="str">
        <f>IF(Monitoring_new!AP44="","",Monitoring_new!AP44)</f>
        <v>Răspuns chestionar</v>
      </c>
      <c r="AQ44" s="70" t="str">
        <f>IF(Monitoring_new!AQ44="","",Monitoring_new!AQ44)</f>
        <v>partial</v>
      </c>
      <c r="AR44" s="149" t="str">
        <f>IF(Monitoring_new!AR44="","",Monitoring_new!AR44)</f>
        <v>Informații indicate în chestionarul completat de întreprindere</v>
      </c>
      <c r="AS44" s="70" t="str">
        <f>IF(Monitoring_new!AS44="","",Monitoring_new!AS44)</f>
        <v>nu</v>
      </c>
      <c r="AT44" s="149" t="str">
        <f>IF(Monitoring_new!AT44="","",Monitoring_new!AT44)</f>
        <v>Nu sînt informații (ultima dată verificat la 13.04.2020)</v>
      </c>
      <c r="AU44" s="70" t="str">
        <f>IF(Monitoring_new!AU44="","",Monitoring_new!AU44)</f>
        <v>n/a</v>
      </c>
      <c r="AV44" s="149" t="str">
        <f>IF(Monitoring_new!AV44="","",Monitoring_new!AV44)</f>
        <v>Răspuns chestionar</v>
      </c>
      <c r="AW44" s="70" t="str">
        <f>IF(Monitoring_new!AW44="","",Monitoring_new!AW44)</f>
        <v>nu</v>
      </c>
      <c r="AX44" s="149" t="str">
        <f>IF(Monitoring_new!AX44="","",Monitoring_new!AX44)</f>
        <v>Nu sînt informații (ultima dată verificat la 13.04.2020)</v>
      </c>
      <c r="AY44" s="70" t="str">
        <f>IF(Monitoring_new!AY44="","",Monitoring_new!AY44)</f>
        <v>nu</v>
      </c>
      <c r="AZ44" s="149" t="str">
        <f>IF(Monitoring_new!AZ44="","",Monitoring_new!AZ44)</f>
        <v>Nu sînt informații (ultima dată verificat la 13.04.2020)</v>
      </c>
      <c r="BA44" s="70" t="str">
        <f>IF(Monitoring_new!BA44="","",Monitoring_new!BA44)</f>
        <v>nu</v>
      </c>
      <c r="BB44" s="149" t="str">
        <f>IF(Monitoring_new!BB44="","",Monitoring_new!BB44)</f>
        <v>Nu sînt informații (ultima dată verificat la 13.04.2020)</v>
      </c>
      <c r="BC44" s="70" t="str">
        <f>IF(Monitoring_new!BC44="","",Monitoring_new!BC44)</f>
        <v>nu</v>
      </c>
      <c r="BD44" s="149" t="str">
        <f>IF(Monitoring_new!BD44="","",Monitoring_new!BD44)</f>
        <v>Nu sînt informații (ultima dată verificat la 13.04.2020)</v>
      </c>
      <c r="BE44" s="70" t="str">
        <f>IF(Monitoring_new!BE44="","",Monitoring_new!BE44)</f>
        <v>nu</v>
      </c>
      <c r="BF44" s="149" t="str">
        <f>IF(Monitoring_new!BF44="","",Monitoring_new!BF44)</f>
        <v>Nu sînt informații (ultima dată verificat la 13.04.2020)</v>
      </c>
      <c r="BG44" s="70" t="str">
        <f>IF(Monitoring_new!BG44="","",Monitoring_new!BG44)</f>
        <v>nu</v>
      </c>
      <c r="BH44" s="149" t="str">
        <f>IF(Monitoring_new!BH44="","",Monitoring_new!BH44)</f>
        <v>Nu sînt informații (ultima dată verificat la 13.04.2020)</v>
      </c>
      <c r="BI44" s="70" t="str">
        <f>IF(Monitoring_new!BI44="","",Monitoring_new!BI44)</f>
        <v>nu</v>
      </c>
      <c r="BJ44" s="149" t="str">
        <f>IF(Monitoring_new!BJ44="","",Monitoring_new!BJ44)</f>
        <v>Nu sînt informații (ultima dată verificat la 13.04.2020)</v>
      </c>
      <c r="BK44" s="70" t="str">
        <f>IF(Monitoring_new!BK44="","",Monitoring_new!BK44)</f>
        <v>nu</v>
      </c>
      <c r="BL44" s="149" t="str">
        <f>IF(Monitoring_new!BL44="","",Monitoring_new!BL44)</f>
        <v>Nu sînt informații (ultima dată verificat la 13.04.2020)</v>
      </c>
      <c r="BM44" s="70" t="str">
        <f>IF(Monitoring_new!BM44="","",Monitoring_new!BM44)</f>
        <v>nu</v>
      </c>
      <c r="BN44" s="149" t="str">
        <f>IF(Monitoring_new!BN44="","",Monitoring_new!BN44)</f>
        <v>Nu sînt informații (ultima dată verificat la 13.04.2020)</v>
      </c>
      <c r="BO44" s="70" t="str">
        <f>IF(Monitoring_new!BO44="","",Monitoring_new!BO44)</f>
        <v>nu</v>
      </c>
      <c r="BP44" s="149" t="str">
        <f>IF(Monitoring_new!BP44="","",Monitoring_new!BP44)</f>
        <v>Nu sînt informații (ultima dată verificat la 13.04.2020)</v>
      </c>
      <c r="BQ44" s="70" t="str">
        <f>IF(Monitoring_new!BQ44="","",Monitoring_new!BQ44)</f>
        <v>nu</v>
      </c>
      <c r="BR44" s="149" t="str">
        <f>IF(Monitoring_new!BR44="","",Monitoring_new!BR44)</f>
        <v>Nu sînt informații (ultima dată verificat la 13.04.2020)</v>
      </c>
      <c r="BS44" s="70" t="str">
        <f>IF(Monitoring_new!BS44="","",Monitoring_new!BS44)</f>
        <v>nu</v>
      </c>
      <c r="BT44" s="149" t="str">
        <f>IF(Monitoring_new!BT44="","",Monitoring_new!BT44)</f>
        <v>Nu sînt informații (ultima dată verificat la 13.04.2020)</v>
      </c>
      <c r="BU44" s="70" t="str">
        <f>IF(Monitoring_new!BU44="","",Monitoring_new!BU44)</f>
        <v>nu</v>
      </c>
      <c r="BV44" s="149" t="str">
        <f>IF(Monitoring_new!BV44="","",Monitoring_new!BV44)</f>
        <v>Nu sînt informații (ultima dată verificat la 13.04.2020)</v>
      </c>
      <c r="BW44" s="70" t="str">
        <f>IF(Monitoring_new!BW44="","",Monitoring_new!BW44)</f>
        <v>nu</v>
      </c>
      <c r="BX44" s="149" t="str">
        <f>IF(Monitoring_new!BX44="","",Monitoring_new!BX44)</f>
        <v>Nu sînt informații (ultima dată verificat la 13.04.2020)</v>
      </c>
      <c r="BY44" s="70" t="str">
        <f>IF(Monitoring_new!BY44="","",Monitoring_new!BY44)</f>
        <v>nu</v>
      </c>
      <c r="BZ44" s="149" t="str">
        <f>IF(Monitoring_new!BZ44="","",Monitoring_new!BZ44)</f>
        <v>Nu sînt informații (ultima dată verificat la 13.04.2020)</v>
      </c>
      <c r="CA44" s="70" t="str">
        <f>IF(Monitoring_new!CA44="","",Monitoring_new!CA44)</f>
        <v>nu</v>
      </c>
      <c r="CB44" s="149" t="str">
        <f>IF(Monitoring_new!CB44="","",Monitoring_new!CB44)</f>
        <v>Nu sînt informații (ultima dată verificat la 13.04.2020)</v>
      </c>
      <c r="CC44" s="70" t="str">
        <f>IF(Monitoring_new!CC44="","",Monitoring_new!CC44)</f>
        <v>nu</v>
      </c>
      <c r="CD44" s="149" t="str">
        <f>IF(Monitoring_new!CD44="","",Monitoring_new!CD44)</f>
        <v>Nu sînt informații (ultima dată verificat la 13.04.2020)</v>
      </c>
      <c r="CE44" s="70" t="str">
        <f>IF(Monitoring_new!CE44="","",Monitoring_new!CE44)</f>
        <v>nu</v>
      </c>
      <c r="CF44" s="149" t="str">
        <f>IF(Monitoring_new!CF44="","",Monitoring_new!CF44)</f>
        <v>Nu sînt informații (ultima dată verificat la 13.04.2020)</v>
      </c>
      <c r="CG44" s="70" t="str">
        <f>IF(Monitoring_new!CG44="","",Monitoring_new!CG44)</f>
        <v>nu</v>
      </c>
      <c r="CH44" s="149" t="str">
        <f>IF(Monitoring_new!CH44="","",Monitoring_new!CH44)</f>
        <v>Nu sînt informații (ultima dată verificat la 13.04.2020)</v>
      </c>
      <c r="CI44" s="70" t="str">
        <f>IF(Monitoring_new!CI44="","",Monitoring_new!CI44)</f>
        <v>nu</v>
      </c>
      <c r="CJ44" s="149" t="str">
        <f>IF(Monitoring_new!CJ44="","",Monitoring_new!CJ44)</f>
        <v>Nu sînt informații (ultima dată verificat la 13.04.2020)</v>
      </c>
      <c r="CK44" s="70" t="str">
        <f>IF(Monitoring_new!CK44="","",Monitoring_new!CK44)</f>
        <v>n/a</v>
      </c>
      <c r="CL44" s="149" t="str">
        <f>IF(Monitoring_new!CL44="","",Monitoring_new!CL44)</f>
        <v>Potrivit răspunsului din chestionar</v>
      </c>
      <c r="CM44" s="70" t="str">
        <f>IF(Monitoring_new!CM44="","",Monitoring_new!CM44)</f>
        <v>nu</v>
      </c>
      <c r="CN44" s="149" t="str">
        <f>IF(Monitoring_new!CN44="","",Monitoring_new!CN44)</f>
        <v>Nu sînt informații (ultima dată verificat la 13.04.2020)</v>
      </c>
      <c r="CO44" s="70" t="str">
        <f>IF(Monitoring_new!CO44="","",Monitoring_new!CO44)</f>
        <v>nu</v>
      </c>
      <c r="CP44" s="149" t="str">
        <f>IF(Monitoring_new!CP44="","",Monitoring_new!CP44)</f>
        <v>Nu sînt informații (ultima dată verificat la 13.04.2020)</v>
      </c>
      <c r="CQ44" s="70" t="str">
        <f>IF(Monitoring_new!CQ44="","",Monitoring_new!CQ44)</f>
        <v>nu</v>
      </c>
      <c r="CR44" s="149" t="str">
        <f>IF(Monitoring_new!CR44="","",Monitoring_new!CR44)</f>
        <v>Nu sînt informații (ultima dată verificat la 13.04.2020)</v>
      </c>
      <c r="CS44" s="70" t="str">
        <f>IF(Monitoring_new!CS44="","",Monitoring_new!CS44)</f>
        <v>nu</v>
      </c>
      <c r="CT44" s="149" t="str">
        <f>IF(Monitoring_new!CT44="","",Monitoring_new!CT44)</f>
        <v>Nu sînt informații (ultima dată verificat la 13.04.2020)</v>
      </c>
      <c r="CU44" s="70" t="str">
        <f>IF(Monitoring_new!CU44="","",Monitoring_new!CU44)</f>
        <v>nu</v>
      </c>
      <c r="CV44" s="149" t="str">
        <f>IF(Monitoring_new!CV44="","",Monitoring_new!CV44)</f>
        <v>Nu sînt informații (ultima dată verificat la 13.04.2020)</v>
      </c>
      <c r="CW44" s="70" t="str">
        <f>IF(Monitoring_new!CW44="","",Monitoring_new!CW44)</f>
        <v>nu</v>
      </c>
      <c r="CX44" s="149" t="str">
        <f>IF(Monitoring_new!CX44="","",Monitoring_new!CX44)</f>
        <v>Nu sînt informații (ultima dată verificat la 13.04.2020)</v>
      </c>
      <c r="CY44" s="70" t="str">
        <f>IF(Monitoring_new!CY44="","",Monitoring_new!CY44)</f>
        <v>nu</v>
      </c>
      <c r="CZ44" s="149" t="str">
        <f>IF(Monitoring_new!CZ44="","",Monitoring_new!CZ44)</f>
        <v>Nu sînt informații (ultima dată verificat la 13.04.2020)</v>
      </c>
      <c r="DA44" s="70" t="str">
        <f>IF(Monitoring_new!DA44="","",Monitoring_new!DA44)</f>
        <v>nu</v>
      </c>
      <c r="DB44" s="149" t="str">
        <f>IF(Monitoring_new!DB44="","",Monitoring_new!DB44)</f>
        <v>Nu sînt informații (ultima dată verificat la 13.04.2020)</v>
      </c>
      <c r="DC44" s="70" t="str">
        <f>IF(Monitoring_new!DC44="","",Monitoring_new!DC44)</f>
        <v>n/a</v>
      </c>
      <c r="DD44" s="149" t="str">
        <f>IF(Monitoring_new!DD44="","",Monitoring_new!DD44)</f>
        <v>Conform răspunsului din chestionar</v>
      </c>
      <c r="DE44" s="70" t="str">
        <f>IF(Monitoring_new!DE44="","",Monitoring_new!DE44)</f>
        <v>nu</v>
      </c>
      <c r="DF44" s="149" t="str">
        <f>IF(Monitoring_new!DF44="","",Monitoring_new!DF44)</f>
        <v>Nu sînt informații (ultima dată verificat la 13.04.2020)</v>
      </c>
      <c r="DG44" s="70" t="str">
        <f>IF(Monitoring_new!DG44="","",Monitoring_new!DG44)</f>
        <v>nu</v>
      </c>
      <c r="DH44" s="149" t="str">
        <f>IF(Monitoring_new!DH44="","",Monitoring_new!DH44)</f>
        <v>Nu sînt informații (ultima dată verificat la 13.04.2020)</v>
      </c>
      <c r="DI44" s="70" t="str">
        <f>IF(Monitoring_new!DI44="","",Monitoring_new!DI44)</f>
        <v>nu</v>
      </c>
      <c r="DJ44" s="149" t="str">
        <f>IF(Monitoring_new!DJ44="","",Monitoring_new!DJ44)</f>
        <v>Nu sînt informații (ultima dată verificat la 13.04.2020)</v>
      </c>
      <c r="DK44" s="70" t="str">
        <f>IF(Monitoring_new!DK44="","",Monitoring_new!DK44)</f>
        <v>nu</v>
      </c>
      <c r="DL44" s="149" t="str">
        <f>IF(Monitoring_new!DL44="","",Monitoring_new!DL44)</f>
        <v>Nu sînt informații (ultima dată verificat la 13.04.2020)</v>
      </c>
      <c r="DM44" s="70" t="str">
        <f>IF(Monitoring_new!DM44="","",Monitoring_new!DM44)</f>
        <v>nu</v>
      </c>
      <c r="DN44" s="149" t="str">
        <f>IF(Monitoring_new!DN44="","",Monitoring_new!DN44)</f>
        <v>Nu sînt informații (ultima dată verificat la 13.04.2020)</v>
      </c>
      <c r="DO44" s="70" t="str">
        <f>IF(Monitoring_new!DO44="","",Monitoring_new!DO44)</f>
        <v>nu</v>
      </c>
      <c r="DP44" s="149" t="str">
        <f>IF(Monitoring_new!DP44="","",Monitoring_new!DP44)</f>
        <v>Nu sînt informații (ultima dată verificat la 13.04.2020)</v>
      </c>
      <c r="DQ44" s="70" t="str">
        <f>IF(Monitoring_new!DQ44="","",Monitoring_new!DQ44)</f>
        <v>nu</v>
      </c>
      <c r="DR44" s="149" t="str">
        <f>IF(Monitoring_new!DR44="","",Monitoring_new!DR44)</f>
        <v>Nu sînt informații (ultima dată verificat la 13.04.2020)</v>
      </c>
      <c r="DS44" s="70" t="str">
        <f>IF(Monitoring_new!DS44="","",Monitoring_new!DS44)</f>
        <v>nu</v>
      </c>
      <c r="DT44" s="149" t="str">
        <f>IF(Monitoring_new!DT44="","",Monitoring_new!DT44)</f>
        <v>Nu sînt informații (ultima dată verificat la 13.04.2020)</v>
      </c>
      <c r="DU44" s="70" t="str">
        <f>IF(Monitoring_new!DU44="","",Monitoring_new!DU44)</f>
        <v>nu</v>
      </c>
      <c r="DV44" s="149" t="str">
        <f>IF(Monitoring_new!DV44="","",Monitoring_new!DV44)</f>
        <v>Nu sînt informații (ultima dată verificat la 13.04.2020)</v>
      </c>
      <c r="DW44" s="70" t="str">
        <f>IF(Monitoring_new!DW44="","",Monitoring_new!DW44)</f>
        <v>nu</v>
      </c>
      <c r="DX44" s="149" t="str">
        <f>IF(Monitoring_new!DX44="","",Monitoring_new!DX44)</f>
        <v>Nu sînt informații (ultima dată verificat la 13.04.2020)</v>
      </c>
      <c r="DY44" s="70" t="str">
        <f>IF(Monitoring_new!DY44="","",Monitoring_new!DY44)</f>
        <v>nu</v>
      </c>
      <c r="DZ44" s="149" t="str">
        <f>IF(Monitoring_new!DZ44="","",Monitoring_new!DZ44)</f>
        <v>Nu sînt informații (ultima dată verificat la 13.04.2020)</v>
      </c>
      <c r="EA44" s="70" t="str">
        <f>IF(Monitoring_new!EA44="","",Monitoring_new!EA44)</f>
        <v>nu</v>
      </c>
      <c r="EB44" s="149" t="str">
        <f>IF(Monitoring_new!EB44="","",Monitoring_new!EB44)</f>
        <v>Nu sînt informații (ultima dată verificat la 13.04.2020)</v>
      </c>
      <c r="EC44" s="70" t="str">
        <f>IF(Monitoring_new!EC44="","",Monitoring_new!EC44)</f>
        <v>nu</v>
      </c>
      <c r="ED44" s="148" t="str">
        <f>IF(Monitoring_new!ED44="","",Monitoring_new!ED44)</f>
        <v>Nu sînt informații (ultima dată verificat la 13.04.2020)</v>
      </c>
      <c r="EE44" s="70" t="str">
        <f>IF(Monitoring_new!EE44="","",Monitoring_new!EE44)</f>
        <v>n/a</v>
      </c>
      <c r="EF44" s="148" t="str">
        <f>IF(Monitoring_new!EF44="","",Monitoring_new!EF44)</f>
        <v>Nu sînt informații (ultima dată verificat la 13.04.2020)</v>
      </c>
      <c r="EG44" s="70" t="str">
        <f>IF(Monitoring_new!EG44="","",Monitoring_new!EG44)</f>
        <v>nu</v>
      </c>
      <c r="EH44" s="148" t="str">
        <f>IF(Monitoring_new!EH44="","",Monitoring_new!EH44)</f>
        <v>Nu sînt informații (ultima dată verificat la 13.04.2020)</v>
      </c>
      <c r="EI44" s="70" t="str">
        <f>IF(Monitoring_new!EI44="","",Monitoring_new!EI44)</f>
        <v>n/a</v>
      </c>
      <c r="EJ44" s="149" t="str">
        <f>IF(Monitoring_new!EJ44="","",Monitoring_new!EJ44)</f>
        <v>Conform răspunsului din chestionar</v>
      </c>
      <c r="EK44" s="70" t="str">
        <f>IF(Monitoring_new!EK44="","",Monitoring_new!EK44)</f>
        <v>n/a</v>
      </c>
      <c r="EL44" s="149" t="str">
        <f>IF(Monitoring_new!EL44="","",Monitoring_new!EL44)</f>
        <v>Conform răspunsului din chestionar</v>
      </c>
      <c r="EM44" s="70" t="str">
        <f>IF(Monitoring_new!EM44="","",Monitoring_new!EM44)</f>
        <v>nu</v>
      </c>
      <c r="EN44" s="148" t="str">
        <f>IF(Monitoring_new!EN44="","",Monitoring_new!EN44)</f>
        <v>Nu sînt informații (ultima dată verificat la 13.04.2020)</v>
      </c>
      <c r="EO44" s="70" t="str">
        <f>IF(Monitoring_new!EO44="","",Monitoring_new!EO44)</f>
        <v>nu</v>
      </c>
      <c r="EP44" s="148" t="str">
        <f>IF(Monitoring_new!EP44="","",Monitoring_new!EP44)</f>
        <v>Nu sînt informații (ultima dată verificat la 13.04.2020)</v>
      </c>
      <c r="EQ44" s="70" t="str">
        <f>IF(Monitoring_new!EQ44="","",Monitoring_new!EQ44)</f>
        <v>nu</v>
      </c>
      <c r="ER44" s="148" t="str">
        <f>IF(Monitoring_new!ER44="","",Monitoring_new!ER44)</f>
        <v>Nu sînt informații (ultima dată verificat la 13.04.2020)</v>
      </c>
      <c r="ES44" s="70" t="str">
        <f>IF(Monitoring_new!ES44="","",Monitoring_new!ES44)</f>
        <v>nu</v>
      </c>
      <c r="ET44" s="148" t="str">
        <f>IF(Monitoring_new!ET44="","",Monitoring_new!ET44)</f>
        <v>Nu sînt informații (ultima dată verificat la 13.04.2020)</v>
      </c>
      <c r="EU44" s="70" t="str">
        <f>IF(Monitoring_new!EU44="","",Monitoring_new!EU44)</f>
        <v>n/a</v>
      </c>
      <c r="EV44" s="149" t="str">
        <f>IF(Monitoring_new!EV44="","",Monitoring_new!EV44)</f>
        <v>Conform răspunsului din chestionar</v>
      </c>
      <c r="EW44" s="70" t="str">
        <f>IF(Monitoring_new!EW44="","",Monitoring_new!EW44)</f>
        <v>nu</v>
      </c>
      <c r="EX44" s="148" t="str">
        <f>IF(Monitoring_new!EX44="","",Monitoring_new!EX44)</f>
        <v>Nu sînt informații (ultima dată verificat la 13.04.2020)</v>
      </c>
      <c r="EY44" s="70" t="str">
        <f>IF(Monitoring_new!EY44="","",Monitoring_new!EY44)</f>
        <v>n/a</v>
      </c>
      <c r="EZ44" s="149" t="str">
        <f>IF(Monitoring_new!EZ44="","",Monitoring_new!EZ44)</f>
        <v>Conform răspunsului din chestionar</v>
      </c>
      <c r="FA44" s="173" t="str">
        <f t="shared" si="0"/>
        <v>da</v>
      </c>
      <c r="FB44" s="173">
        <f t="shared" si="1"/>
        <v>0</v>
      </c>
      <c r="FC44" s="173" t="str">
        <f t="shared" si="2"/>
        <v>nu</v>
      </c>
      <c r="FD44" s="173">
        <f t="shared" si="3"/>
        <v>56</v>
      </c>
      <c r="FE44" s="173" t="str">
        <f t="shared" si="4"/>
        <v>partial / alte modalitati</v>
      </c>
      <c r="FF44" s="173">
        <f t="shared" si="5"/>
        <v>0</v>
      </c>
      <c r="FG44" s="173" t="str">
        <f t="shared" si="6"/>
        <v>N/A</v>
      </c>
      <c r="FH44" s="173">
        <f t="shared" si="7"/>
        <v>10</v>
      </c>
      <c r="FI44" s="173" t="str">
        <f t="shared" si="10"/>
        <v>partial</v>
      </c>
      <c r="FJ44" s="173">
        <f t="shared" si="11"/>
        <v>1</v>
      </c>
      <c r="FK44" s="173">
        <f t="shared" si="12"/>
        <v>67</v>
      </c>
      <c r="FL44" s="173" t="str">
        <f t="shared" si="8"/>
        <v>da</v>
      </c>
      <c r="FM44" s="173" t="str">
        <f t="shared" si="9"/>
        <v>nu</v>
      </c>
      <c r="FN44" s="173">
        <f t="shared" si="13"/>
        <v>0</v>
      </c>
      <c r="FO44" s="173">
        <f t="shared" si="14"/>
        <v>56</v>
      </c>
      <c r="FP44" s="173">
        <f t="shared" si="15"/>
        <v>57</v>
      </c>
      <c r="FQ44" s="177">
        <f t="shared" si="16"/>
        <v>0</v>
      </c>
      <c r="FR44" s="177">
        <f t="shared" si="17"/>
        <v>0.98245614035087714</v>
      </c>
      <c r="FS44" s="177">
        <f>COUNTIFS($W44:$EY44,$FL44,Points_new!$W$52:$EY$52,FS$1)/((COUNTIF(Points_new!$W$52:$EY$52,FS$1)-COUNTIFS($W44:$EY44,$FG44,Points_new!$W$52:$EY$52,FS$1)))</f>
        <v>0</v>
      </c>
      <c r="FT44" s="177">
        <f>COUNTIFS($W44:$EY44,$FL44,Points_new!$W$51:$EY$51,FT$1)/((COUNTIF(Points_new!$W$51:$EY$51,FT$1)-COUNTIFS($W44:$EY44,$FG44,Points_new!$W$51:$EY$51,FT$1)))</f>
        <v>0</v>
      </c>
      <c r="FU44" s="177">
        <f>COUNTIFS($W44:$EY44,$FL44,Points_new!$W$51:$EY$51,FU$1)/((COUNTIF(Points_new!$W$51:$EY$51,FU$1)-COUNTIFS($W44:$EY44,$FG44,Points_new!$W$51:$EY$51,FU$1)))</f>
        <v>0</v>
      </c>
      <c r="FV44" s="177" t="e">
        <f>COUNTIFS($W44:$EY44,$FL44,Points_new!$W$51:$EY$51,FV$1)/((COUNTIF(Points_new!$W$51:$EY$51,FV$1)-COUNTIFS($W44:$EY44,$FG44,Points_new!$W$51:$EY$51,FV$1)))</f>
        <v>#DIV/0!</v>
      </c>
      <c r="FW44" s="177" t="e">
        <f>COUNTIFS($W44:$EY44,$FL44,Points_new!$W$51:$EY$51,FW$1)/((COUNTIF(Points_new!$W$51:$EY$51,FW$1)-COUNTIFS($W44:$EY44,$FG44,Points_new!$W$51:$EY$51,FW$1)))</f>
        <v>#DIV/0!</v>
      </c>
      <c r="FX44" s="177">
        <f>COUNTIFS($W44:$EY44,$FL44,Points_new!$W$57:$EY$57,FX$1)/((COUNTIF(Points_new!$W$57:$EY$57,FX$1)-COUNTIFS($W44:$EY44,$FG44,Points_new!$W$57:$EY$57,FX$1)))</f>
        <v>0</v>
      </c>
      <c r="FY44" s="177">
        <f>COUNTIFS($W44:$EY44,$FL44,Points_new!$W$57:$EY$57,FY$1)/((COUNTIF(Points_new!$W$57:$EY$57,FY$1)-COUNTIFS($W44:$EY44,$FG44,Points_new!$W$57:$EY$57,FY$1)))</f>
        <v>0</v>
      </c>
      <c r="FZ44" s="177">
        <f>COUNTIFS($W44:$EY44,$FL44,Points_new!$W$57:$EY$57,FZ$1)/((COUNTIF(Points_new!$W$57:$EY$57,FZ$1)-COUNTIFS($W44:$EY44,$FG44,Points_new!$W$57:$EY$57,FZ$1)))</f>
        <v>0</v>
      </c>
      <c r="GA44" s="177">
        <f>COUNTIFS($W44:$EY44,$FL44,Points_new!$W$57:$EY$57,GA$1)/((COUNTIF(Points_new!$W$57:$EY$57,GA$1)-COUNTIFS($W44:$EY44,$FG44,Points_new!$W$57:$EY$57,GA$1)))</f>
        <v>0</v>
      </c>
      <c r="GB44" s="177" t="e">
        <f>COUNTIFS($W44:$EY44,$FL44,Points_new!$W$57:$EY$57,GB$1)/((COUNTIF(Points_new!$W$57:$EY$57,GB$1)-COUNTIFS($W44:$EY44,$FG44,Points_new!$W$57:$EY$57,GB$1)))</f>
        <v>#DIV/0!</v>
      </c>
      <c r="GC44" s="177" t="e">
        <f>COUNTIFS($W44:$EY44,$FL44,Points_new!$W$57:$EY$57,GC$1)/((COUNTIF(Points_new!$W$57:$EY$57,GC$1)-COUNTIFS($W44:$EY44,$FG44,Points_new!$W$57:$EY$57,GC$1)))</f>
        <v>#DIV/0!</v>
      </c>
      <c r="GD44" s="177">
        <f>COUNTIFS($W44:$EY44,$FL44,Points_new!$W$55:$EY$55,GD$1)/((COUNTIF(Points_new!$W$55:$EY$55,GD$1)-COUNTIFS($W44:$EY44,$FG44,Points_new!$W$55:$EY$55,GD$1)))</f>
        <v>0</v>
      </c>
      <c r="GE44" s="177" t="e">
        <f>COUNTIFS($W44:$EY44,$FL44,Points_new!$W$55:$EY$55,GE$1)/((COUNTIF(Points_new!$W$55:$EY$55,GE$1)-COUNTIFS($W44:$EY44,$FG44,Points_new!$W$55:$EY$55,GE$1)))</f>
        <v>#DIV/0!</v>
      </c>
      <c r="GF44" s="177" t="e">
        <f>COUNTIFS($W44:$EY44,$FL44,Points_new!$W$55:$EY$55,GF$1)/((COUNTIF(Points_new!$W$55:$EY$55,GF$1)-COUNTIFS($W44:$EY44,$FG44,Points_new!$W$55:$EY$55,GF$1)))</f>
        <v>#DIV/0!</v>
      </c>
    </row>
    <row r="45" spans="1:188" ht="15" customHeight="1" x14ac:dyDescent="0.3">
      <c r="FT45" s="177"/>
      <c r="FU45" s="177"/>
      <c r="FV45" s="177"/>
    </row>
    <row r="46" spans="1:188" ht="15" customHeight="1" x14ac:dyDescent="0.3"/>
    <row r="47" spans="1:188" ht="15" customHeight="1" x14ac:dyDescent="0.3">
      <c r="FQ47" s="178"/>
      <c r="FR47" s="179" t="s">
        <v>361</v>
      </c>
      <c r="FS47" s="179" t="s">
        <v>358</v>
      </c>
      <c r="FT47" s="179" t="s">
        <v>311</v>
      </c>
      <c r="FU47" s="179" t="s">
        <v>339</v>
      </c>
      <c r="FV47" s="179" t="s">
        <v>338</v>
      </c>
      <c r="FW47" s="179" t="s">
        <v>359</v>
      </c>
      <c r="FX47" s="179" t="s">
        <v>345</v>
      </c>
      <c r="FY47" s="179" t="s">
        <v>346</v>
      </c>
      <c r="FZ47" s="179" t="s">
        <v>344</v>
      </c>
      <c r="GA47" s="179" t="s">
        <v>341</v>
      </c>
      <c r="GB47" s="179" t="s">
        <v>353</v>
      </c>
      <c r="GC47" s="179" t="s">
        <v>354</v>
      </c>
      <c r="GD47" s="179" t="s">
        <v>355</v>
      </c>
      <c r="GE47" s="179" t="s">
        <v>356</v>
      </c>
      <c r="GF47" s="179" t="s">
        <v>357</v>
      </c>
    </row>
    <row r="48" spans="1:188" ht="15" customHeight="1" x14ac:dyDescent="0.3">
      <c r="FQ48" s="179" t="s">
        <v>360</v>
      </c>
      <c r="FR48" s="180">
        <f>AVERAGE(Ranking_categories!D2:D68)</f>
        <v>0.16958069095815392</v>
      </c>
      <c r="FS48" s="181">
        <f>AVERAGEIF(Points_new!$W52:$FC52,FS$1,Points_new!$W48:$FC48)</f>
        <v>0.16958069095815403</v>
      </c>
      <c r="FT48" s="181">
        <f>AVERAGEIF(Points_new!$W51:$FC51,FT$1,Points_new!$W48:$FC48)</f>
        <v>0.16601422771028948</v>
      </c>
      <c r="FU48" s="181">
        <f>AVERAGEIF(Points_new!$W51:$FC51,FU$1,Points_new!$W48:$FC48)</f>
        <v>0.20015037593984961</v>
      </c>
      <c r="FV48" s="181" t="e">
        <f>AVERAGEIF(Points_new!$W51:$FC51,FV$1,Points_new!$W48:$FC48)</f>
        <v>#DIV/0!</v>
      </c>
      <c r="FW48" s="181" t="e">
        <f>AVERAGEIF(Points_new!$W51:$FC51,FW$1,Points_new!$W48:$FC48)</f>
        <v>#DIV/0!</v>
      </c>
      <c r="FX48" s="181">
        <f>AVERAGEIF(Points_new!$W56:$FC56,FX$1,Points_new!$W48:$FC48)</f>
        <v>0.13500000000000001</v>
      </c>
      <c r="FY48" s="181">
        <f>AVERAGEIF(Points_new!$W56:$FC56,FY$1,Points_new!$W48:$FC48)</f>
        <v>0.22</v>
      </c>
      <c r="FZ48" s="181">
        <f>AVERAGEIF(Points_new!$W56:$FC56,FZ$1,Points_new!$W48:$FC48)</f>
        <v>0.19947368421052633</v>
      </c>
      <c r="GA48" s="181">
        <f>AVERAGEIF(Points_new!$W56:$FC56,GA$1,Points_new!$W48:$FC48)</f>
        <v>0.1857894736842105</v>
      </c>
      <c r="GB48" s="181" t="e">
        <f>AVERAGEIF(Points_new!$W56:$FC56,GB$1,Points_new!$W48:$FC48)</f>
        <v>#DIV/0!</v>
      </c>
      <c r="GC48" s="181" t="e">
        <f>AVERAGEIF(Points_new!$W56:$FC56,GC$1,Points_new!$W48:$FC48)</f>
        <v>#DIV/0!</v>
      </c>
      <c r="GD48" s="181">
        <f>AVERAGEIF(Points_new!$W55:$FC55,GD$1,Points_new!$W48:$FC48)</f>
        <v>0.16958069095815403</v>
      </c>
      <c r="GE48" s="181" t="e">
        <f>AVERAGEIF(Points_new!$W55:$FC55,GE$1,Points_new!$W48:$FC48)</f>
        <v>#DIV/0!</v>
      </c>
      <c r="GF48" s="181" t="e">
        <f>AVERAGEIF(Points_new!$W55:$FC55,GF$1,Points_new!$W48:$FC48)</f>
        <v>#DIV/0!</v>
      </c>
    </row>
    <row r="49" ht="15" customHeight="1" x14ac:dyDescent="0.3"/>
    <row r="50" ht="15" customHeight="1" x14ac:dyDescent="0.3"/>
    <row r="51" ht="15" customHeight="1" x14ac:dyDescent="0.3"/>
    <row r="52" ht="15" customHeight="1" x14ac:dyDescent="0.3"/>
    <row r="53" ht="15" customHeight="1" x14ac:dyDescent="0.3"/>
    <row r="54" ht="15" customHeight="1" x14ac:dyDescent="0.3"/>
    <row r="55" ht="15" customHeight="1" x14ac:dyDescent="0.3"/>
    <row r="56" ht="15" customHeight="1" x14ac:dyDescent="0.3"/>
    <row r="57" ht="15" customHeight="1" x14ac:dyDescent="0.3"/>
    <row r="58" ht="15" customHeight="1" x14ac:dyDescent="0.3"/>
    <row r="59" ht="15" customHeight="1" x14ac:dyDescent="0.3"/>
    <row r="60" ht="15" customHeight="1" x14ac:dyDescent="0.3"/>
  </sheetData>
  <conditionalFormatting sqref="FQ2:FQ44">
    <cfRule type="colorScale" priority="4">
      <colorScale>
        <cfvo type="min"/>
        <cfvo type="percentile" val="50"/>
        <cfvo type="max"/>
        <color rgb="FFF8696B"/>
        <color rgb="FFFFEB84"/>
        <color rgb="FF63BE7B"/>
      </colorScale>
    </cfRule>
  </conditionalFormatting>
  <conditionalFormatting sqref="FR2:FR44">
    <cfRule type="colorScale" priority="3">
      <colorScale>
        <cfvo type="min"/>
        <cfvo type="percentile" val="50"/>
        <cfvo type="max"/>
        <color rgb="FF63BE7B"/>
        <color rgb="FFFFEB84"/>
        <color rgb="FFF8696B"/>
      </colorScale>
    </cfRule>
  </conditionalFormatting>
  <conditionalFormatting sqref="FK11:FK44">
    <cfRule type="cellIs" dxfId="1" priority="2" operator="lessThan">
      <formula>67</formula>
    </cfRule>
  </conditionalFormatting>
  <conditionalFormatting sqref="FK2:FK44">
    <cfRule type="cellIs" dxfId="0" priority="1" operator="lessThan">
      <formula>67</formula>
    </cfRule>
  </conditionalFormatting>
  <pageMargins left="0.7" right="0.7" top="0.75" bottom="0.75" header="0.3" footer="0.3"/>
  <pageSetup paperSize="9" orientation="portrait" horizontalDpi="0" verticalDpi="0" r:id="rId1"/>
  <ignoredErrors>
    <ignoredError sqref="FC2 FE2 FG2 FB2:FB44 FC3:FC4 FD2:FD44 FF2:FF44 FG3:FG4 FE3:FE4 FE44 FC44" formula="1"/>
  </ignoredError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zoomScale="90" zoomScaleNormal="90" workbookViewId="0">
      <selection activeCell="C12" sqref="C12"/>
    </sheetView>
  </sheetViews>
  <sheetFormatPr defaultRowHeight="14.4" x14ac:dyDescent="0.3"/>
  <cols>
    <col min="2" max="2" width="11.21875" customWidth="1"/>
    <col min="3" max="3" width="128.44140625" customWidth="1"/>
    <col min="4" max="4" width="26.77734375" bestFit="1" customWidth="1"/>
  </cols>
  <sheetData>
    <row r="1" spans="1:5" x14ac:dyDescent="0.3">
      <c r="C1" t="s">
        <v>428</v>
      </c>
      <c r="D1" t="s">
        <v>429</v>
      </c>
      <c r="E1" t="s">
        <v>430</v>
      </c>
    </row>
    <row r="2" spans="1:5" x14ac:dyDescent="0.3">
      <c r="B2" t="s">
        <v>431</v>
      </c>
      <c r="C2" t="s">
        <v>432</v>
      </c>
      <c r="E2">
        <v>19</v>
      </c>
    </row>
    <row r="3" spans="1:5" x14ac:dyDescent="0.3">
      <c r="A3" t="s">
        <v>20</v>
      </c>
      <c r="B3">
        <v>1</v>
      </c>
      <c r="C3" t="s">
        <v>572</v>
      </c>
      <c r="D3" t="s">
        <v>433</v>
      </c>
      <c r="E3">
        <v>4</v>
      </c>
    </row>
    <row r="4" spans="1:5" x14ac:dyDescent="0.3">
      <c r="A4" t="s">
        <v>27</v>
      </c>
      <c r="B4">
        <v>2</v>
      </c>
      <c r="C4" t="s">
        <v>573</v>
      </c>
      <c r="D4" t="s">
        <v>433</v>
      </c>
      <c r="E4">
        <v>3</v>
      </c>
    </row>
    <row r="5" spans="1:5" x14ac:dyDescent="0.3">
      <c r="A5" t="s">
        <v>28</v>
      </c>
      <c r="B5">
        <v>3</v>
      </c>
      <c r="C5" t="s">
        <v>574</v>
      </c>
      <c r="D5" t="s">
        <v>433</v>
      </c>
      <c r="E5">
        <v>4</v>
      </c>
    </row>
    <row r="6" spans="1:5" x14ac:dyDescent="0.3">
      <c r="A6" t="s">
        <v>29</v>
      </c>
      <c r="B6">
        <v>4</v>
      </c>
      <c r="C6" t="s">
        <v>575</v>
      </c>
      <c r="D6" t="s">
        <v>433</v>
      </c>
      <c r="E6">
        <v>3</v>
      </c>
    </row>
    <row r="7" spans="1:5" x14ac:dyDescent="0.3">
      <c r="A7" t="s">
        <v>30</v>
      </c>
      <c r="B7">
        <v>5</v>
      </c>
      <c r="C7" t="s">
        <v>576</v>
      </c>
      <c r="D7" t="s">
        <v>434</v>
      </c>
      <c r="E7">
        <v>2</v>
      </c>
    </row>
    <row r="8" spans="1:5" x14ac:dyDescent="0.3">
      <c r="A8" t="s">
        <v>31</v>
      </c>
      <c r="B8">
        <v>6</v>
      </c>
      <c r="C8" t="s">
        <v>499</v>
      </c>
      <c r="D8" t="s">
        <v>433</v>
      </c>
      <c r="E8">
        <v>1</v>
      </c>
    </row>
    <row r="9" spans="1:5" x14ac:dyDescent="0.3">
      <c r="A9" t="s">
        <v>32</v>
      </c>
      <c r="B9">
        <v>7</v>
      </c>
      <c r="C9" t="s">
        <v>577</v>
      </c>
      <c r="D9" t="s">
        <v>433</v>
      </c>
      <c r="E9">
        <v>2</v>
      </c>
    </row>
    <row r="10" spans="1:5" x14ac:dyDescent="0.3">
      <c r="B10" t="s">
        <v>435</v>
      </c>
      <c r="C10" t="s">
        <v>436</v>
      </c>
      <c r="E10">
        <v>24</v>
      </c>
    </row>
    <row r="11" spans="1:5" x14ac:dyDescent="0.3">
      <c r="A11" t="s">
        <v>33</v>
      </c>
      <c r="B11">
        <v>8</v>
      </c>
      <c r="C11" t="s">
        <v>437</v>
      </c>
      <c r="D11" t="s">
        <v>433</v>
      </c>
      <c r="E11">
        <v>3</v>
      </c>
    </row>
    <row r="12" spans="1:5" x14ac:dyDescent="0.3">
      <c r="A12" t="s">
        <v>34</v>
      </c>
      <c r="B12">
        <v>9</v>
      </c>
      <c r="C12" t="s">
        <v>438</v>
      </c>
      <c r="D12" t="s">
        <v>433</v>
      </c>
      <c r="E12">
        <v>3</v>
      </c>
    </row>
    <row r="13" spans="1:5" x14ac:dyDescent="0.3">
      <c r="A13" t="s">
        <v>35</v>
      </c>
      <c r="B13">
        <v>10</v>
      </c>
      <c r="C13" t="s">
        <v>439</v>
      </c>
      <c r="D13" t="s">
        <v>433</v>
      </c>
      <c r="E13">
        <v>2</v>
      </c>
    </row>
    <row r="14" spans="1:5" x14ac:dyDescent="0.3">
      <c r="A14" t="s">
        <v>36</v>
      </c>
      <c r="B14">
        <v>11</v>
      </c>
      <c r="C14" t="s">
        <v>440</v>
      </c>
      <c r="D14" t="s">
        <v>433</v>
      </c>
      <c r="E14">
        <v>3</v>
      </c>
    </row>
    <row r="15" spans="1:5" x14ac:dyDescent="0.3">
      <c r="A15" t="s">
        <v>37</v>
      </c>
      <c r="B15">
        <v>12</v>
      </c>
      <c r="C15" t="s">
        <v>596</v>
      </c>
      <c r="D15" t="s">
        <v>477</v>
      </c>
      <c r="E15">
        <v>3</v>
      </c>
    </row>
    <row r="16" spans="1:5" x14ac:dyDescent="0.3">
      <c r="A16" t="s">
        <v>38</v>
      </c>
      <c r="B16">
        <v>13</v>
      </c>
      <c r="C16" t="s">
        <v>443</v>
      </c>
      <c r="D16" t="s">
        <v>434</v>
      </c>
      <c r="E16">
        <v>1</v>
      </c>
    </row>
    <row r="17" spans="1:5" x14ac:dyDescent="0.3">
      <c r="A17" t="s">
        <v>39</v>
      </c>
      <c r="B17">
        <v>14</v>
      </c>
      <c r="C17" t="s">
        <v>578</v>
      </c>
      <c r="D17" t="s">
        <v>433</v>
      </c>
      <c r="E17">
        <v>1</v>
      </c>
    </row>
    <row r="18" spans="1:5" x14ac:dyDescent="0.3">
      <c r="A18" t="s">
        <v>40</v>
      </c>
      <c r="B18">
        <v>15</v>
      </c>
      <c r="C18" t="s">
        <v>444</v>
      </c>
      <c r="D18" t="s">
        <v>478</v>
      </c>
      <c r="E18">
        <v>4</v>
      </c>
    </row>
    <row r="19" spans="1:5" x14ac:dyDescent="0.3">
      <c r="A19" t="s">
        <v>41</v>
      </c>
      <c r="B19">
        <v>16</v>
      </c>
      <c r="C19" t="s">
        <v>446</v>
      </c>
      <c r="D19" t="s">
        <v>445</v>
      </c>
      <c r="E19">
        <v>4</v>
      </c>
    </row>
    <row r="20" spans="1:5" x14ac:dyDescent="0.3">
      <c r="B20" t="s">
        <v>447</v>
      </c>
      <c r="C20" t="s">
        <v>448</v>
      </c>
      <c r="E20">
        <v>23</v>
      </c>
    </row>
    <row r="21" spans="1:5" x14ac:dyDescent="0.3">
      <c r="A21" t="s">
        <v>42</v>
      </c>
      <c r="B21">
        <v>17</v>
      </c>
      <c r="C21" t="s">
        <v>449</v>
      </c>
      <c r="D21" t="s">
        <v>433</v>
      </c>
      <c r="E21">
        <v>1</v>
      </c>
    </row>
    <row r="22" spans="1:5" x14ac:dyDescent="0.3">
      <c r="A22" t="s">
        <v>43</v>
      </c>
      <c r="B22">
        <v>18</v>
      </c>
      <c r="C22" t="s">
        <v>450</v>
      </c>
      <c r="D22" t="s">
        <v>433</v>
      </c>
      <c r="E22">
        <v>1</v>
      </c>
    </row>
    <row r="23" spans="1:5" x14ac:dyDescent="0.3">
      <c r="A23" t="s">
        <v>44</v>
      </c>
      <c r="B23">
        <v>19</v>
      </c>
      <c r="C23" t="s">
        <v>579</v>
      </c>
      <c r="D23" t="s">
        <v>433</v>
      </c>
      <c r="E23">
        <v>2</v>
      </c>
    </row>
    <row r="24" spans="1:5" x14ac:dyDescent="0.3">
      <c r="A24" t="s">
        <v>45</v>
      </c>
      <c r="B24">
        <v>20</v>
      </c>
      <c r="C24" t="s">
        <v>580</v>
      </c>
      <c r="D24" t="s">
        <v>477</v>
      </c>
      <c r="E24">
        <v>4</v>
      </c>
    </row>
    <row r="25" spans="1:5" x14ac:dyDescent="0.3">
      <c r="A25" t="s">
        <v>46</v>
      </c>
      <c r="B25">
        <v>21</v>
      </c>
      <c r="C25" t="s">
        <v>581</v>
      </c>
      <c r="D25" t="s">
        <v>477</v>
      </c>
      <c r="E25">
        <v>4</v>
      </c>
    </row>
    <row r="26" spans="1:5" x14ac:dyDescent="0.3">
      <c r="A26" t="s">
        <v>47</v>
      </c>
      <c r="B26">
        <v>22</v>
      </c>
      <c r="C26" t="s">
        <v>451</v>
      </c>
      <c r="D26" t="s">
        <v>477</v>
      </c>
      <c r="E26">
        <v>4</v>
      </c>
    </row>
    <row r="27" spans="1:5" x14ac:dyDescent="0.3">
      <c r="A27" t="s">
        <v>48</v>
      </c>
      <c r="B27">
        <v>23</v>
      </c>
      <c r="C27" t="s">
        <v>452</v>
      </c>
      <c r="D27" t="s">
        <v>433</v>
      </c>
      <c r="E27">
        <v>3</v>
      </c>
    </row>
    <row r="28" spans="1:5" x14ac:dyDescent="0.3">
      <c r="A28" t="s">
        <v>49</v>
      </c>
      <c r="B28">
        <v>24</v>
      </c>
      <c r="C28" t="s">
        <v>453</v>
      </c>
      <c r="D28" t="s">
        <v>477</v>
      </c>
      <c r="E28">
        <v>4</v>
      </c>
    </row>
    <row r="29" spans="1:5" x14ac:dyDescent="0.3">
      <c r="B29" t="s">
        <v>454</v>
      </c>
      <c r="C29" t="s">
        <v>455</v>
      </c>
      <c r="E29">
        <v>14</v>
      </c>
    </row>
    <row r="30" spans="1:5" x14ac:dyDescent="0.3">
      <c r="A30" t="s">
        <v>50</v>
      </c>
      <c r="B30">
        <v>25</v>
      </c>
      <c r="C30" t="s">
        <v>456</v>
      </c>
      <c r="D30" t="s">
        <v>433</v>
      </c>
      <c r="E30">
        <v>2</v>
      </c>
    </row>
    <row r="31" spans="1:5" x14ac:dyDescent="0.3">
      <c r="A31" t="s">
        <v>51</v>
      </c>
      <c r="B31">
        <v>26</v>
      </c>
      <c r="C31" t="s">
        <v>457</v>
      </c>
      <c r="D31" t="s">
        <v>433</v>
      </c>
      <c r="E31">
        <v>1</v>
      </c>
    </row>
    <row r="32" spans="1:5" x14ac:dyDescent="0.3">
      <c r="A32" t="s">
        <v>52</v>
      </c>
      <c r="B32">
        <v>27</v>
      </c>
      <c r="C32" t="s">
        <v>458</v>
      </c>
      <c r="D32" t="s">
        <v>477</v>
      </c>
      <c r="E32">
        <v>1</v>
      </c>
    </row>
    <row r="33" spans="1:5" x14ac:dyDescent="0.3">
      <c r="A33" t="s">
        <v>53</v>
      </c>
      <c r="B33">
        <v>28</v>
      </c>
      <c r="C33" t="s">
        <v>459</v>
      </c>
      <c r="D33" t="s">
        <v>477</v>
      </c>
      <c r="E33">
        <v>3</v>
      </c>
    </row>
    <row r="34" spans="1:5" x14ac:dyDescent="0.3">
      <c r="A34" t="s">
        <v>54</v>
      </c>
      <c r="B34">
        <v>29</v>
      </c>
      <c r="C34" t="s">
        <v>460</v>
      </c>
      <c r="D34" t="s">
        <v>479</v>
      </c>
      <c r="E34">
        <v>1</v>
      </c>
    </row>
    <row r="35" spans="1:5" x14ac:dyDescent="0.3">
      <c r="A35" t="s">
        <v>55</v>
      </c>
      <c r="B35">
        <v>30</v>
      </c>
      <c r="C35" t="s">
        <v>461</v>
      </c>
      <c r="D35" t="s">
        <v>433</v>
      </c>
      <c r="E35">
        <v>1</v>
      </c>
    </row>
    <row r="36" spans="1:5" x14ac:dyDescent="0.3">
      <c r="A36" t="s">
        <v>56</v>
      </c>
      <c r="B36">
        <v>31</v>
      </c>
      <c r="C36" t="s">
        <v>462</v>
      </c>
      <c r="D36" t="s">
        <v>433</v>
      </c>
      <c r="E36">
        <v>1</v>
      </c>
    </row>
    <row r="37" spans="1:5" x14ac:dyDescent="0.3">
      <c r="A37" t="s">
        <v>57</v>
      </c>
      <c r="B37">
        <v>32</v>
      </c>
      <c r="C37" t="s">
        <v>463</v>
      </c>
      <c r="D37" t="s">
        <v>477</v>
      </c>
      <c r="E37">
        <v>1</v>
      </c>
    </row>
    <row r="38" spans="1:5" x14ac:dyDescent="0.3">
      <c r="A38" t="s">
        <v>58</v>
      </c>
      <c r="B38">
        <v>33</v>
      </c>
      <c r="C38" t="s">
        <v>464</v>
      </c>
      <c r="D38" t="s">
        <v>433</v>
      </c>
      <c r="E38">
        <v>1</v>
      </c>
    </row>
    <row r="39" spans="1:5" x14ac:dyDescent="0.3">
      <c r="A39" t="s">
        <v>59</v>
      </c>
      <c r="B39">
        <v>34</v>
      </c>
      <c r="C39" t="s">
        <v>465</v>
      </c>
      <c r="D39" t="s">
        <v>433</v>
      </c>
      <c r="E39">
        <v>2</v>
      </c>
    </row>
    <row r="40" spans="1:5" x14ac:dyDescent="0.3">
      <c r="B40" t="s">
        <v>466</v>
      </c>
      <c r="C40" t="s">
        <v>467</v>
      </c>
      <c r="E40">
        <v>13</v>
      </c>
    </row>
    <row r="41" spans="1:5" x14ac:dyDescent="0.3">
      <c r="A41" t="s">
        <v>60</v>
      </c>
      <c r="B41">
        <v>35</v>
      </c>
      <c r="C41" t="s">
        <v>468</v>
      </c>
      <c r="D41" t="s">
        <v>433</v>
      </c>
      <c r="E41">
        <v>2</v>
      </c>
    </row>
    <row r="42" spans="1:5" x14ac:dyDescent="0.3">
      <c r="A42" t="s">
        <v>61</v>
      </c>
      <c r="B42">
        <v>36</v>
      </c>
      <c r="C42" t="s">
        <v>469</v>
      </c>
      <c r="D42" t="s">
        <v>477</v>
      </c>
      <c r="E42">
        <v>2</v>
      </c>
    </row>
    <row r="43" spans="1:5" x14ac:dyDescent="0.3">
      <c r="A43" t="s">
        <v>62</v>
      </c>
      <c r="B43">
        <v>37</v>
      </c>
      <c r="C43" t="s">
        <v>470</v>
      </c>
      <c r="D43" t="s">
        <v>477</v>
      </c>
      <c r="E43">
        <v>2</v>
      </c>
    </row>
    <row r="44" spans="1:5" x14ac:dyDescent="0.3">
      <c r="A44" t="s">
        <v>63</v>
      </c>
      <c r="B44">
        <v>38</v>
      </c>
      <c r="C44" t="s">
        <v>471</v>
      </c>
      <c r="D44" t="s">
        <v>477</v>
      </c>
      <c r="E44">
        <v>4</v>
      </c>
    </row>
    <row r="45" spans="1:5" x14ac:dyDescent="0.3">
      <c r="A45" t="s">
        <v>64</v>
      </c>
      <c r="B45">
        <v>39</v>
      </c>
      <c r="C45" t="s">
        <v>472</v>
      </c>
      <c r="D45" t="s">
        <v>477</v>
      </c>
      <c r="E45">
        <v>2</v>
      </c>
    </row>
    <row r="46" spans="1:5" x14ac:dyDescent="0.3">
      <c r="A46" t="s">
        <v>65</v>
      </c>
      <c r="B46">
        <v>40</v>
      </c>
      <c r="C46" t="s">
        <v>473</v>
      </c>
      <c r="D46" t="s">
        <v>433</v>
      </c>
      <c r="E46">
        <v>1</v>
      </c>
    </row>
    <row r="47" spans="1:5" x14ac:dyDescent="0.3">
      <c r="B47" t="s">
        <v>474</v>
      </c>
      <c r="C47" t="s">
        <v>475</v>
      </c>
      <c r="E47">
        <v>7</v>
      </c>
    </row>
    <row r="48" spans="1:5" x14ac:dyDescent="0.3">
      <c r="A48" t="s">
        <v>66</v>
      </c>
      <c r="B48">
        <v>41</v>
      </c>
      <c r="C48" t="s">
        <v>476</v>
      </c>
      <c r="D48" t="s">
        <v>433</v>
      </c>
      <c r="E48">
        <v>2</v>
      </c>
    </row>
    <row r="49" spans="1:5" x14ac:dyDescent="0.3">
      <c r="A49" t="s">
        <v>67</v>
      </c>
      <c r="B49">
        <v>42</v>
      </c>
      <c r="C49" t="s">
        <v>582</v>
      </c>
      <c r="D49" t="s">
        <v>433</v>
      </c>
      <c r="E49">
        <v>1</v>
      </c>
    </row>
    <row r="50" spans="1:5" x14ac:dyDescent="0.3">
      <c r="A50" t="s">
        <v>68</v>
      </c>
      <c r="B50">
        <v>43</v>
      </c>
      <c r="C50" t="s">
        <v>583</v>
      </c>
      <c r="D50" t="s">
        <v>441</v>
      </c>
      <c r="E50">
        <v>4</v>
      </c>
    </row>
    <row r="51" spans="1:5" x14ac:dyDescent="0.3">
      <c r="D51" t="s">
        <v>442</v>
      </c>
    </row>
  </sheetData>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55"/>
  <sheetViews>
    <sheetView tabSelected="1" zoomScale="60" zoomScaleNormal="60" workbookViewId="0">
      <pane xSplit="3" ySplit="1" topLeftCell="D2" activePane="bottomRight" state="frozen"/>
      <selection pane="topRight" activeCell="D1" sqref="D1"/>
      <selection pane="bottomLeft" activeCell="A2" sqref="A2"/>
      <selection pane="bottomRight" activeCell="G13" sqref="G13"/>
    </sheetView>
  </sheetViews>
  <sheetFormatPr defaultRowHeight="14.4" x14ac:dyDescent="0.3"/>
  <cols>
    <col min="1" max="1" width="11.5546875" bestFit="1" customWidth="1"/>
    <col min="2" max="2" width="12.5546875" customWidth="1"/>
    <col min="3" max="3" width="146.21875" style="151" customWidth="1"/>
    <col min="4" max="4" width="21.5546875" customWidth="1"/>
    <col min="5" max="22" width="10.77734375" customWidth="1"/>
    <col min="23" max="38" width="25.77734375" customWidth="1"/>
  </cols>
  <sheetData>
    <row r="1" spans="1:38" s="151" customFormat="1" ht="50.1" customHeight="1" x14ac:dyDescent="0.3">
      <c r="A1" s="150" t="s">
        <v>0</v>
      </c>
      <c r="B1" s="16" t="s">
        <v>1</v>
      </c>
      <c r="C1" s="15" t="s">
        <v>480</v>
      </c>
      <c r="D1" s="15" t="s">
        <v>316</v>
      </c>
      <c r="E1" s="15" t="s">
        <v>2</v>
      </c>
      <c r="F1" s="16" t="s">
        <v>3</v>
      </c>
      <c r="G1" s="17" t="s">
        <v>4</v>
      </c>
      <c r="H1" s="18" t="s">
        <v>5</v>
      </c>
      <c r="I1" s="18" t="s">
        <v>6</v>
      </c>
      <c r="J1" s="18" t="s">
        <v>7</v>
      </c>
      <c r="K1" s="18" t="s">
        <v>8</v>
      </c>
      <c r="L1" s="18" t="s">
        <v>9</v>
      </c>
      <c r="M1" s="18" t="s">
        <v>10</v>
      </c>
      <c r="N1" s="18" t="s">
        <v>11</v>
      </c>
      <c r="O1" s="18" t="s">
        <v>12</v>
      </c>
      <c r="P1" s="18" t="s">
        <v>13</v>
      </c>
      <c r="Q1" s="18" t="s">
        <v>14</v>
      </c>
      <c r="R1" s="18" t="s">
        <v>15</v>
      </c>
      <c r="S1" s="17" t="s">
        <v>16</v>
      </c>
      <c r="T1" s="19" t="s">
        <v>17</v>
      </c>
      <c r="U1" s="17" t="s">
        <v>18</v>
      </c>
      <c r="V1" s="17" t="s">
        <v>19</v>
      </c>
      <c r="W1" s="34" t="s">
        <v>366</v>
      </c>
      <c r="X1" s="34" t="s">
        <v>367</v>
      </c>
      <c r="Y1" s="34" t="s">
        <v>366</v>
      </c>
      <c r="Z1" s="34" t="s">
        <v>367</v>
      </c>
      <c r="AA1" s="34" t="s">
        <v>368</v>
      </c>
      <c r="AB1" s="34" t="s">
        <v>369</v>
      </c>
      <c r="AC1" s="34" t="s">
        <v>368</v>
      </c>
      <c r="AD1" s="34" t="s">
        <v>369</v>
      </c>
      <c r="AE1" s="34" t="s">
        <v>401</v>
      </c>
      <c r="AF1" s="34" t="s">
        <v>402</v>
      </c>
      <c r="AG1" s="34" t="s">
        <v>401</v>
      </c>
      <c r="AH1" s="34" t="s">
        <v>402</v>
      </c>
      <c r="AI1" s="34" t="s">
        <v>504</v>
      </c>
      <c r="AJ1" s="34" t="s">
        <v>505</v>
      </c>
      <c r="AK1" s="34" t="s">
        <v>504</v>
      </c>
      <c r="AL1" s="34" t="s">
        <v>505</v>
      </c>
    </row>
    <row r="2" spans="1:38" ht="50.1" customHeight="1" x14ac:dyDescent="0.3">
      <c r="A2" s="29" t="s">
        <v>20</v>
      </c>
      <c r="B2" s="159" t="s">
        <v>245</v>
      </c>
      <c r="C2" s="159" t="str">
        <f>VLOOKUP(A2,Quest_eng_2018!A:C,3,FALSE)</f>
        <v xml:space="preserve">Is the enterprise 2019 Annual Report published on the Web page? </v>
      </c>
      <c r="D2" s="4" t="s">
        <v>317</v>
      </c>
      <c r="E2" s="22" t="s">
        <v>100</v>
      </c>
      <c r="F2" s="22" t="s">
        <v>101</v>
      </c>
      <c r="G2" s="5">
        <v>4</v>
      </c>
      <c r="H2" s="22" t="s">
        <v>21</v>
      </c>
      <c r="I2" s="22" t="s">
        <v>22</v>
      </c>
      <c r="J2" s="22" t="s">
        <v>23</v>
      </c>
      <c r="K2" s="22" t="s">
        <v>24</v>
      </c>
      <c r="L2" s="22" t="s">
        <v>25</v>
      </c>
      <c r="M2" s="22" t="s">
        <v>26</v>
      </c>
      <c r="N2" s="22" t="s">
        <v>255</v>
      </c>
      <c r="O2" s="22" t="s">
        <v>255</v>
      </c>
      <c r="P2" s="22" t="s">
        <v>414</v>
      </c>
      <c r="Q2" s="22" t="s">
        <v>414</v>
      </c>
      <c r="R2" s="5">
        <v>4</v>
      </c>
      <c r="S2" s="22">
        <v>0</v>
      </c>
      <c r="T2" s="5">
        <f>R2/2</f>
        <v>2</v>
      </c>
      <c r="U2" s="22" t="s">
        <v>255</v>
      </c>
      <c r="V2" s="22" t="s">
        <v>414</v>
      </c>
      <c r="W2" s="70" t="s">
        <v>21</v>
      </c>
      <c r="X2" s="22" t="s">
        <v>483</v>
      </c>
      <c r="Y2" s="70" t="s">
        <v>23</v>
      </c>
      <c r="Z2" s="77" t="s">
        <v>365</v>
      </c>
      <c r="AA2" s="70" t="s">
        <v>21</v>
      </c>
      <c r="AB2" s="83" t="s">
        <v>385</v>
      </c>
      <c r="AC2" s="70" t="s">
        <v>21</v>
      </c>
      <c r="AD2" s="83" t="s">
        <v>385</v>
      </c>
      <c r="AE2" s="70" t="s">
        <v>21</v>
      </c>
      <c r="AF2" s="83" t="s">
        <v>398</v>
      </c>
      <c r="AG2" s="70" t="s">
        <v>21</v>
      </c>
      <c r="AH2" s="83" t="s">
        <v>398</v>
      </c>
      <c r="AI2" s="70" t="s">
        <v>21</v>
      </c>
      <c r="AJ2" s="77" t="s">
        <v>410</v>
      </c>
      <c r="AK2" s="70" t="s">
        <v>21</v>
      </c>
      <c r="AL2" s="83" t="s">
        <v>410</v>
      </c>
    </row>
    <row r="3" spans="1:38" ht="50.1" customHeight="1" x14ac:dyDescent="0.3">
      <c r="A3" s="29" t="s">
        <v>27</v>
      </c>
      <c r="B3" s="159" t="s">
        <v>246</v>
      </c>
      <c r="C3" s="159" t="str">
        <f>VLOOKUP(A3,Quest_eng_2018!A:C,3,FALSE)</f>
        <v>Are the enterprise annual reports available on the Web page, at least for the last three years (2017 - 2019)?</v>
      </c>
      <c r="D3" s="4" t="s">
        <v>317</v>
      </c>
      <c r="E3" s="22" t="s">
        <v>102</v>
      </c>
      <c r="F3" s="22" t="s">
        <v>103</v>
      </c>
      <c r="G3" s="5">
        <v>3</v>
      </c>
      <c r="H3" s="22" t="s">
        <v>21</v>
      </c>
      <c r="I3" s="22" t="s">
        <v>22</v>
      </c>
      <c r="J3" s="22" t="s">
        <v>23</v>
      </c>
      <c r="K3" s="22" t="s">
        <v>24</v>
      </c>
      <c r="L3" s="22" t="s">
        <v>25</v>
      </c>
      <c r="M3" s="22" t="s">
        <v>26</v>
      </c>
      <c r="N3" s="22" t="s">
        <v>255</v>
      </c>
      <c r="O3" s="22" t="s">
        <v>255</v>
      </c>
      <c r="P3" s="22" t="s">
        <v>414</v>
      </c>
      <c r="Q3" s="22" t="s">
        <v>414</v>
      </c>
      <c r="R3" s="5">
        <v>3</v>
      </c>
      <c r="S3" s="22">
        <v>0</v>
      </c>
      <c r="T3" s="5">
        <f t="shared" ref="T3:T44" si="0">R3/2</f>
        <v>1.5</v>
      </c>
      <c r="U3" s="22" t="s">
        <v>255</v>
      </c>
      <c r="V3" s="22" t="s">
        <v>414</v>
      </c>
      <c r="W3" s="70" t="s">
        <v>21</v>
      </c>
      <c r="X3" s="83" t="s">
        <v>419</v>
      </c>
      <c r="Y3" s="70" t="s">
        <v>25</v>
      </c>
      <c r="Z3" s="83" t="s">
        <v>419</v>
      </c>
      <c r="AA3" s="70" t="s">
        <v>21</v>
      </c>
      <c r="AB3" s="76" t="s">
        <v>386</v>
      </c>
      <c r="AC3" s="70" t="s">
        <v>21</v>
      </c>
      <c r="AD3" s="76" t="s">
        <v>386</v>
      </c>
      <c r="AE3" s="70" t="s">
        <v>21</v>
      </c>
      <c r="AF3" s="83" t="s">
        <v>397</v>
      </c>
      <c r="AG3" s="70" t="s">
        <v>21</v>
      </c>
      <c r="AH3" s="83" t="s">
        <v>397</v>
      </c>
      <c r="AI3" s="70" t="s">
        <v>21</v>
      </c>
      <c r="AJ3" s="77" t="s">
        <v>409</v>
      </c>
      <c r="AK3" s="70" t="s">
        <v>21</v>
      </c>
      <c r="AL3" s="77" t="s">
        <v>409</v>
      </c>
    </row>
    <row r="4" spans="1:38" ht="50.1" customHeight="1" x14ac:dyDescent="0.3">
      <c r="A4" s="29" t="s">
        <v>28</v>
      </c>
      <c r="B4" s="159" t="s">
        <v>247</v>
      </c>
      <c r="C4" s="159" t="str">
        <f>VLOOKUP(A4,Quest_eng_2018!A:C,3,FALSE)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for the year 2019?</v>
      </c>
      <c r="D4" s="4" t="s">
        <v>317</v>
      </c>
      <c r="E4" s="22" t="s">
        <v>104</v>
      </c>
      <c r="F4" s="22" t="s">
        <v>105</v>
      </c>
      <c r="G4" s="5">
        <v>4</v>
      </c>
      <c r="H4" s="22" t="s">
        <v>21</v>
      </c>
      <c r="I4" s="22" t="s">
        <v>22</v>
      </c>
      <c r="J4" s="22" t="s">
        <v>23</v>
      </c>
      <c r="K4" s="22" t="s">
        <v>24</v>
      </c>
      <c r="L4" s="22" t="s">
        <v>25</v>
      </c>
      <c r="M4" s="33" t="s">
        <v>26</v>
      </c>
      <c r="N4" s="30" t="s">
        <v>255</v>
      </c>
      <c r="O4" s="30" t="s">
        <v>255</v>
      </c>
      <c r="P4" s="30" t="s">
        <v>414</v>
      </c>
      <c r="Q4" s="30" t="s">
        <v>414</v>
      </c>
      <c r="R4" s="5">
        <v>4</v>
      </c>
      <c r="S4" s="30">
        <v>0</v>
      </c>
      <c r="T4" s="5">
        <f t="shared" si="0"/>
        <v>2</v>
      </c>
      <c r="U4" s="30" t="s">
        <v>255</v>
      </c>
      <c r="V4" s="30" t="s">
        <v>414</v>
      </c>
      <c r="W4" s="70" t="s">
        <v>21</v>
      </c>
      <c r="X4" s="83" t="s">
        <v>420</v>
      </c>
      <c r="Y4" s="70" t="s">
        <v>21</v>
      </c>
      <c r="Z4" s="83" t="s">
        <v>420</v>
      </c>
      <c r="AA4" s="70" t="s">
        <v>21</v>
      </c>
      <c r="AB4" s="77" t="s">
        <v>382</v>
      </c>
      <c r="AC4" s="70" t="s">
        <v>21</v>
      </c>
      <c r="AD4" s="77" t="s">
        <v>382</v>
      </c>
      <c r="AE4" s="70" t="s">
        <v>21</v>
      </c>
      <c r="AF4" s="83" t="s">
        <v>398</v>
      </c>
      <c r="AG4" s="70" t="s">
        <v>21</v>
      </c>
      <c r="AH4" s="83" t="s">
        <v>398</v>
      </c>
      <c r="AI4" s="70" t="s">
        <v>21</v>
      </c>
      <c r="AJ4" s="83" t="s">
        <v>410</v>
      </c>
      <c r="AK4" s="70" t="s">
        <v>21</v>
      </c>
      <c r="AL4" s="77" t="s">
        <v>410</v>
      </c>
    </row>
    <row r="5" spans="1:38" ht="50.1" customHeight="1" x14ac:dyDescent="0.3">
      <c r="A5" s="29" t="s">
        <v>29</v>
      </c>
      <c r="B5" s="159" t="s">
        <v>72</v>
      </c>
      <c r="C5" s="159" t="str">
        <f>VLOOKUP(A5,Quest_eng_2018!A:C,3,FALSE)</f>
        <v>Are the analysis of economic and financial indicators and the evaluation of enterprise economic and financial outcomes in the light of the main indicators trends (net profit, sales revenue and other indicators related to enterprise specific activity conditions) published on the Web page, at least for the last three years (2017 - 2019)?</v>
      </c>
      <c r="D5" s="4" t="s">
        <v>317</v>
      </c>
      <c r="E5" s="22" t="s">
        <v>106</v>
      </c>
      <c r="F5" s="22" t="s">
        <v>107</v>
      </c>
      <c r="G5" s="5">
        <v>3</v>
      </c>
      <c r="H5" s="22" t="s">
        <v>21</v>
      </c>
      <c r="I5" s="22" t="s">
        <v>22</v>
      </c>
      <c r="J5" s="22" t="s">
        <v>23</v>
      </c>
      <c r="K5" s="22" t="s">
        <v>24</v>
      </c>
      <c r="L5" s="22" t="s">
        <v>25</v>
      </c>
      <c r="M5" s="33" t="s">
        <v>26</v>
      </c>
      <c r="N5" s="30" t="s">
        <v>255</v>
      </c>
      <c r="O5" s="30" t="s">
        <v>255</v>
      </c>
      <c r="P5" s="30" t="s">
        <v>414</v>
      </c>
      <c r="Q5" s="30" t="s">
        <v>414</v>
      </c>
      <c r="R5" s="5">
        <v>3</v>
      </c>
      <c r="S5" s="30">
        <v>0</v>
      </c>
      <c r="T5" s="5">
        <f t="shared" si="0"/>
        <v>1.5</v>
      </c>
      <c r="U5" s="30" t="s">
        <v>255</v>
      </c>
      <c r="V5" s="30" t="s">
        <v>414</v>
      </c>
      <c r="W5" s="70" t="s">
        <v>21</v>
      </c>
      <c r="X5" s="76" t="s">
        <v>420</v>
      </c>
      <c r="Y5" s="70" t="s">
        <v>21</v>
      </c>
      <c r="Z5" s="76" t="s">
        <v>420</v>
      </c>
      <c r="AA5" s="70" t="s">
        <v>25</v>
      </c>
      <c r="AB5" s="77" t="s">
        <v>387</v>
      </c>
      <c r="AC5" s="70" t="s">
        <v>25</v>
      </c>
      <c r="AD5" s="77" t="s">
        <v>387</v>
      </c>
      <c r="AE5" s="70" t="s">
        <v>21</v>
      </c>
      <c r="AF5" s="76" t="s">
        <v>397</v>
      </c>
      <c r="AG5" s="70" t="s">
        <v>21</v>
      </c>
      <c r="AH5" s="76" t="s">
        <v>397</v>
      </c>
      <c r="AI5" s="70" t="s">
        <v>21</v>
      </c>
      <c r="AJ5" s="77" t="s">
        <v>409</v>
      </c>
      <c r="AK5" s="70" t="s">
        <v>21</v>
      </c>
      <c r="AL5" s="77" t="s">
        <v>409</v>
      </c>
    </row>
    <row r="6" spans="1:38" ht="50.1" customHeight="1" x14ac:dyDescent="0.3">
      <c r="A6" s="29" t="s">
        <v>30</v>
      </c>
      <c r="B6" s="159" t="s">
        <v>73</v>
      </c>
      <c r="C6" s="159" t="str">
        <f>VLOOKUP(A6,Quest_eng_2018!A:C,3,FALSE)</f>
        <v>Are the outcomes of inspections/controls and economic-financial audits conducted in 2019 (name of the entity that verified/inspected/audited the enterprise; mentions about the existing/lack of irregularities; the actions undertaken to implement the recommendations) published on the Web page?</v>
      </c>
      <c r="D6" s="4" t="s">
        <v>317</v>
      </c>
      <c r="E6" s="22" t="s">
        <v>108</v>
      </c>
      <c r="F6" s="22" t="s">
        <v>109</v>
      </c>
      <c r="G6" s="5">
        <v>2</v>
      </c>
      <c r="H6" s="22" t="s">
        <v>21</v>
      </c>
      <c r="I6" s="22" t="s">
        <v>22</v>
      </c>
      <c r="J6" s="22" t="s">
        <v>23</v>
      </c>
      <c r="K6" s="22" t="s">
        <v>24</v>
      </c>
      <c r="L6" s="22" t="s">
        <v>69</v>
      </c>
      <c r="M6" s="33" t="s">
        <v>26</v>
      </c>
      <c r="N6" s="22" t="s">
        <v>255</v>
      </c>
      <c r="O6" s="22" t="s">
        <v>255</v>
      </c>
      <c r="P6" s="22" t="s">
        <v>414</v>
      </c>
      <c r="Q6" s="22" t="s">
        <v>414</v>
      </c>
      <c r="R6" s="5">
        <v>2</v>
      </c>
      <c r="S6" s="22">
        <v>0</v>
      </c>
      <c r="T6" s="5">
        <f t="shared" si="0"/>
        <v>1</v>
      </c>
      <c r="U6" s="22" t="s">
        <v>255</v>
      </c>
      <c r="V6" s="22" t="s">
        <v>414</v>
      </c>
      <c r="W6" s="70" t="s">
        <v>23</v>
      </c>
      <c r="X6" s="76" t="s">
        <v>365</v>
      </c>
      <c r="Y6" s="70" t="s">
        <v>23</v>
      </c>
      <c r="Z6" s="76" t="s">
        <v>365</v>
      </c>
      <c r="AA6" s="70" t="s">
        <v>21</v>
      </c>
      <c r="AB6" s="76" t="s">
        <v>377</v>
      </c>
      <c r="AC6" s="70" t="s">
        <v>21</v>
      </c>
      <c r="AD6" s="76" t="s">
        <v>377</v>
      </c>
      <c r="AE6" s="70" t="s">
        <v>23</v>
      </c>
      <c r="AF6" s="70" t="s">
        <v>365</v>
      </c>
      <c r="AG6" s="70" t="s">
        <v>21</v>
      </c>
      <c r="AH6" s="76" t="s">
        <v>398</v>
      </c>
      <c r="AI6" s="70" t="s">
        <v>23</v>
      </c>
      <c r="AJ6" s="90" t="s">
        <v>365</v>
      </c>
      <c r="AK6" s="70" t="s">
        <v>23</v>
      </c>
      <c r="AL6" s="90" t="s">
        <v>365</v>
      </c>
    </row>
    <row r="7" spans="1:38" ht="50.1" customHeight="1" x14ac:dyDescent="0.3">
      <c r="A7" s="29" t="s">
        <v>31</v>
      </c>
      <c r="B7" s="159" t="s">
        <v>74</v>
      </c>
      <c r="C7" s="159" t="str">
        <f>VLOOKUP(A7,Quest_eng_2018!A:C,3,FALSE)</f>
        <v>Is there any information on enterprise share capital published on the Web page?</v>
      </c>
      <c r="D7" s="4" t="s">
        <v>317</v>
      </c>
      <c r="E7" s="22" t="s">
        <v>110</v>
      </c>
      <c r="F7" s="22" t="s">
        <v>111</v>
      </c>
      <c r="G7" s="5">
        <v>1</v>
      </c>
      <c r="H7" s="22" t="s">
        <v>21</v>
      </c>
      <c r="I7" s="22" t="s">
        <v>22</v>
      </c>
      <c r="J7" s="22" t="s">
        <v>23</v>
      </c>
      <c r="K7" s="22" t="s">
        <v>24</v>
      </c>
      <c r="L7" s="22" t="s">
        <v>69</v>
      </c>
      <c r="M7" s="33" t="s">
        <v>26</v>
      </c>
      <c r="N7" s="22" t="s">
        <v>255</v>
      </c>
      <c r="O7" s="22" t="s">
        <v>255</v>
      </c>
      <c r="P7" s="22" t="s">
        <v>414</v>
      </c>
      <c r="Q7" s="22" t="s">
        <v>414</v>
      </c>
      <c r="R7" s="5">
        <v>1</v>
      </c>
      <c r="S7" s="22">
        <v>0</v>
      </c>
      <c r="T7" s="5">
        <f t="shared" si="0"/>
        <v>0.5</v>
      </c>
      <c r="U7" s="22" t="s">
        <v>255</v>
      </c>
      <c r="V7" s="22" t="s">
        <v>414</v>
      </c>
      <c r="W7" s="201" t="s">
        <v>21</v>
      </c>
      <c r="X7" s="220" t="s">
        <v>421</v>
      </c>
      <c r="Y7" s="201" t="s">
        <v>21</v>
      </c>
      <c r="Z7" s="88" t="s">
        <v>421</v>
      </c>
      <c r="AA7" s="201" t="s">
        <v>21</v>
      </c>
      <c r="AB7" s="220" t="s">
        <v>385</v>
      </c>
      <c r="AC7" s="201" t="s">
        <v>21</v>
      </c>
      <c r="AD7" s="220" t="s">
        <v>385</v>
      </c>
      <c r="AE7" s="201" t="s">
        <v>21</v>
      </c>
      <c r="AF7" s="89" t="s">
        <v>398</v>
      </c>
      <c r="AG7" s="201" t="s">
        <v>21</v>
      </c>
      <c r="AH7" s="89" t="s">
        <v>398</v>
      </c>
      <c r="AI7" s="201" t="s">
        <v>21</v>
      </c>
      <c r="AJ7" s="89" t="s">
        <v>410</v>
      </c>
      <c r="AK7" s="201" t="s">
        <v>23</v>
      </c>
      <c r="AL7" s="88" t="s">
        <v>365</v>
      </c>
    </row>
    <row r="8" spans="1:38" ht="50.1" customHeight="1" x14ac:dyDescent="0.3">
      <c r="A8" s="29" t="s">
        <v>32</v>
      </c>
      <c r="B8" s="159" t="s">
        <v>75</v>
      </c>
      <c r="C8" s="159" t="str">
        <f>VLOOKUP(A8,Quest_eng_2018!A:C,3,FALSE)</f>
        <v>Is there any information on loans/credits contracted by the enterprise in 2019 available on the Web page?</v>
      </c>
      <c r="D8" s="4" t="s">
        <v>317</v>
      </c>
      <c r="E8" s="22" t="s">
        <v>248</v>
      </c>
      <c r="F8" s="22" t="s">
        <v>249</v>
      </c>
      <c r="G8" s="5">
        <v>2</v>
      </c>
      <c r="H8" s="22" t="s">
        <v>21</v>
      </c>
      <c r="I8" s="22" t="s">
        <v>22</v>
      </c>
      <c r="J8" s="22" t="s">
        <v>23</v>
      </c>
      <c r="K8" s="22" t="s">
        <v>24</v>
      </c>
      <c r="L8" s="22" t="s">
        <v>25</v>
      </c>
      <c r="M8" s="22" t="s">
        <v>26</v>
      </c>
      <c r="N8" s="22" t="s">
        <v>255</v>
      </c>
      <c r="O8" s="22" t="s">
        <v>255</v>
      </c>
      <c r="P8" s="22" t="s">
        <v>414</v>
      </c>
      <c r="Q8" s="22" t="s">
        <v>414</v>
      </c>
      <c r="R8" s="5">
        <v>2</v>
      </c>
      <c r="S8" s="22">
        <v>0</v>
      </c>
      <c r="T8" s="5">
        <f t="shared" si="0"/>
        <v>1</v>
      </c>
      <c r="U8" s="22" t="s">
        <v>255</v>
      </c>
      <c r="V8" s="22" t="s">
        <v>414</v>
      </c>
      <c r="W8" s="70" t="s">
        <v>21</v>
      </c>
      <c r="X8" s="22" t="s">
        <v>421</v>
      </c>
      <c r="Y8" s="70" t="s">
        <v>21</v>
      </c>
      <c r="Z8" s="83" t="s">
        <v>421</v>
      </c>
      <c r="AA8" s="70" t="s">
        <v>21</v>
      </c>
      <c r="AB8" s="83" t="s">
        <v>385</v>
      </c>
      <c r="AC8" s="70" t="s">
        <v>25</v>
      </c>
      <c r="AD8" s="83" t="s">
        <v>385</v>
      </c>
      <c r="AE8" s="70" t="s">
        <v>25</v>
      </c>
      <c r="AF8" s="77" t="s">
        <v>398</v>
      </c>
      <c r="AG8" s="70" t="s">
        <v>25</v>
      </c>
      <c r="AH8" s="77" t="s">
        <v>398</v>
      </c>
      <c r="AI8" s="70" t="s">
        <v>21</v>
      </c>
      <c r="AJ8" s="90" t="s">
        <v>410</v>
      </c>
      <c r="AK8" s="70" t="s">
        <v>25</v>
      </c>
      <c r="AL8" s="90" t="s">
        <v>410</v>
      </c>
    </row>
    <row r="9" spans="1:38" ht="50.1" customHeight="1" x14ac:dyDescent="0.3">
      <c r="A9" s="10" t="s">
        <v>33</v>
      </c>
      <c r="B9" s="160" t="s">
        <v>76</v>
      </c>
      <c r="C9" s="160" t="str">
        <f>VLOOKUP(A9,Quest_eng_2018!A:C,3,FALSE)</f>
        <v>Does the enterprise have a Web page?</v>
      </c>
      <c r="D9" s="14" t="s">
        <v>319</v>
      </c>
      <c r="E9" s="2" t="s">
        <v>118</v>
      </c>
      <c r="F9" s="2" t="s">
        <v>119</v>
      </c>
      <c r="G9" s="6">
        <v>3</v>
      </c>
      <c r="H9" s="2" t="s">
        <v>21</v>
      </c>
      <c r="I9" s="2" t="s">
        <v>22</v>
      </c>
      <c r="J9" s="2" t="s">
        <v>23</v>
      </c>
      <c r="K9" s="2" t="s">
        <v>24</v>
      </c>
      <c r="L9" s="2" t="s">
        <v>25</v>
      </c>
      <c r="M9" s="2" t="s">
        <v>26</v>
      </c>
      <c r="N9" s="2" t="s">
        <v>255</v>
      </c>
      <c r="O9" s="2" t="s">
        <v>255</v>
      </c>
      <c r="P9" s="2" t="s">
        <v>414</v>
      </c>
      <c r="Q9" s="2" t="s">
        <v>414</v>
      </c>
      <c r="R9" s="6">
        <v>3</v>
      </c>
      <c r="S9" s="2">
        <v>0</v>
      </c>
      <c r="T9" s="6">
        <f t="shared" si="0"/>
        <v>1.5</v>
      </c>
      <c r="U9" s="2" t="s">
        <v>255</v>
      </c>
      <c r="V9" s="2" t="s">
        <v>414</v>
      </c>
      <c r="W9" s="70" t="s">
        <v>21</v>
      </c>
      <c r="X9" s="2" t="s">
        <v>484</v>
      </c>
      <c r="Y9" s="70" t="s">
        <v>21</v>
      </c>
      <c r="Z9" s="72" t="s">
        <v>365</v>
      </c>
      <c r="AA9" s="70" t="s">
        <v>21</v>
      </c>
      <c r="AB9" s="72" t="s">
        <v>375</v>
      </c>
      <c r="AC9" s="70" t="s">
        <v>21</v>
      </c>
      <c r="AD9" s="72" t="s">
        <v>375</v>
      </c>
      <c r="AE9" s="70" t="s">
        <v>21</v>
      </c>
      <c r="AF9" s="72" t="s">
        <v>400</v>
      </c>
      <c r="AG9" s="70" t="s">
        <v>21</v>
      </c>
      <c r="AH9" s="72" t="s">
        <v>400</v>
      </c>
      <c r="AI9" s="70" t="s">
        <v>21</v>
      </c>
      <c r="AJ9" s="72" t="s">
        <v>404</v>
      </c>
      <c r="AK9" s="70" t="s">
        <v>21</v>
      </c>
      <c r="AL9" s="72" t="s">
        <v>404</v>
      </c>
    </row>
    <row r="10" spans="1:38" ht="50.1" customHeight="1" x14ac:dyDescent="0.3">
      <c r="A10" s="10" t="s">
        <v>34</v>
      </c>
      <c r="B10" s="160" t="s">
        <v>77</v>
      </c>
      <c r="C10" s="160" t="str">
        <f>VLOOKUP(A10,Quest_eng_2018!A:C,3,FALSE)</f>
        <v>Is the enterprise Statute published on the Web page?</v>
      </c>
      <c r="D10" s="14" t="s">
        <v>319</v>
      </c>
      <c r="E10" s="2" t="s">
        <v>120</v>
      </c>
      <c r="F10" s="2" t="s">
        <v>121</v>
      </c>
      <c r="G10" s="6">
        <v>3</v>
      </c>
      <c r="H10" s="2" t="s">
        <v>21</v>
      </c>
      <c r="I10" s="2" t="s">
        <v>22</v>
      </c>
      <c r="J10" s="2" t="s">
        <v>23</v>
      </c>
      <c r="K10" s="2" t="s">
        <v>24</v>
      </c>
      <c r="L10" s="2" t="s">
        <v>25</v>
      </c>
      <c r="M10" s="2" t="s">
        <v>26</v>
      </c>
      <c r="N10" s="2" t="s">
        <v>255</v>
      </c>
      <c r="O10" s="2" t="s">
        <v>255</v>
      </c>
      <c r="P10" s="2" t="s">
        <v>414</v>
      </c>
      <c r="Q10" s="2" t="s">
        <v>414</v>
      </c>
      <c r="R10" s="6">
        <v>3</v>
      </c>
      <c r="S10" s="2">
        <v>0</v>
      </c>
      <c r="T10" s="6">
        <f t="shared" si="0"/>
        <v>1.5</v>
      </c>
      <c r="U10" s="2" t="s">
        <v>255</v>
      </c>
      <c r="V10" s="2" t="s">
        <v>414</v>
      </c>
      <c r="W10" s="70" t="s">
        <v>23</v>
      </c>
      <c r="X10" s="85" t="s">
        <v>365</v>
      </c>
      <c r="Y10" s="70" t="s">
        <v>23</v>
      </c>
      <c r="Z10" s="85" t="s">
        <v>365</v>
      </c>
      <c r="AA10" s="70" t="s">
        <v>21</v>
      </c>
      <c r="AB10" s="84" t="s">
        <v>373</v>
      </c>
      <c r="AC10" s="70" t="s">
        <v>21</v>
      </c>
      <c r="AD10" s="84" t="s">
        <v>373</v>
      </c>
      <c r="AE10" s="70" t="s">
        <v>23</v>
      </c>
      <c r="AF10" s="85" t="s">
        <v>365</v>
      </c>
      <c r="AG10" s="70" t="s">
        <v>23</v>
      </c>
      <c r="AH10" s="85" t="s">
        <v>365</v>
      </c>
      <c r="AI10" s="70" t="s">
        <v>21</v>
      </c>
      <c r="AJ10" s="85" t="s">
        <v>510</v>
      </c>
      <c r="AK10" s="70" t="s">
        <v>23</v>
      </c>
      <c r="AL10" s="72" t="s">
        <v>365</v>
      </c>
    </row>
    <row r="11" spans="1:38" ht="50.1" customHeight="1" x14ac:dyDescent="0.3">
      <c r="A11" s="10" t="s">
        <v>35</v>
      </c>
      <c r="B11" s="160" t="s">
        <v>78</v>
      </c>
      <c r="C11" s="160" t="str">
        <f>VLOOKUP(A11,Quest_eng_2018!A:C,3,FALSE)</f>
        <v>Is there any contact information of enterprise Administrator/Manager and its responsible people available on the Web page enabling the public to require information/send requests to the enterprise?</v>
      </c>
      <c r="D11" s="14" t="s">
        <v>319</v>
      </c>
      <c r="E11" s="2" t="s">
        <v>122</v>
      </c>
      <c r="F11" s="2" t="s">
        <v>123</v>
      </c>
      <c r="G11" s="6">
        <v>2</v>
      </c>
      <c r="H11" s="2" t="s">
        <v>21</v>
      </c>
      <c r="I11" s="2" t="s">
        <v>22</v>
      </c>
      <c r="J11" s="2" t="s">
        <v>23</v>
      </c>
      <c r="K11" s="2" t="s">
        <v>24</v>
      </c>
      <c r="L11" s="2" t="s">
        <v>25</v>
      </c>
      <c r="M11" s="2" t="s">
        <v>26</v>
      </c>
      <c r="N11" s="2" t="s">
        <v>255</v>
      </c>
      <c r="O11" s="2" t="s">
        <v>255</v>
      </c>
      <c r="P11" s="2" t="s">
        <v>414</v>
      </c>
      <c r="Q11" s="2" t="s">
        <v>414</v>
      </c>
      <c r="R11" s="6">
        <v>2</v>
      </c>
      <c r="S11" s="2">
        <v>0</v>
      </c>
      <c r="T11" s="6">
        <f t="shared" si="0"/>
        <v>1</v>
      </c>
      <c r="U11" s="2" t="s">
        <v>255</v>
      </c>
      <c r="V11" s="2" t="s">
        <v>414</v>
      </c>
      <c r="W11" s="70" t="s">
        <v>21</v>
      </c>
      <c r="X11" s="2" t="s">
        <v>485</v>
      </c>
      <c r="Y11" s="70" t="s">
        <v>21</v>
      </c>
      <c r="Z11" s="72" t="s">
        <v>422</v>
      </c>
      <c r="AA11" s="70" t="s">
        <v>21</v>
      </c>
      <c r="AB11" s="72" t="s">
        <v>490</v>
      </c>
      <c r="AC11" s="70" t="s">
        <v>25</v>
      </c>
      <c r="AD11" s="72" t="s">
        <v>375</v>
      </c>
      <c r="AE11" s="70" t="s">
        <v>21</v>
      </c>
      <c r="AF11" s="84" t="s">
        <v>500</v>
      </c>
      <c r="AG11" s="70" t="s">
        <v>21</v>
      </c>
      <c r="AH11" s="84" t="s">
        <v>392</v>
      </c>
      <c r="AI11" s="70" t="s">
        <v>21</v>
      </c>
      <c r="AJ11" s="84" t="s">
        <v>511</v>
      </c>
      <c r="AK11" s="70" t="s">
        <v>21</v>
      </c>
      <c r="AL11" s="72" t="s">
        <v>407</v>
      </c>
    </row>
    <row r="12" spans="1:38" ht="50.1" customHeight="1" x14ac:dyDescent="0.3">
      <c r="A12" s="10" t="s">
        <v>36</v>
      </c>
      <c r="B12" s="160" t="s">
        <v>79</v>
      </c>
      <c r="C12" s="160" t="str">
        <f>VLOOKUP(A12,Quest_eng_2018!A:C,3,FALSE)</f>
        <v xml:space="preserve">Is there any information on enterprise founders/owners/shareholders and on their shares/ social parts held published on the Web page? </v>
      </c>
      <c r="D12" s="14" t="s">
        <v>319</v>
      </c>
      <c r="E12" s="2" t="s">
        <v>124</v>
      </c>
      <c r="F12" s="2" t="s">
        <v>125</v>
      </c>
      <c r="G12" s="6">
        <v>3</v>
      </c>
      <c r="H12" s="2" t="s">
        <v>21</v>
      </c>
      <c r="I12" s="2" t="s">
        <v>22</v>
      </c>
      <c r="J12" s="2" t="s">
        <v>23</v>
      </c>
      <c r="K12" s="2" t="s">
        <v>24</v>
      </c>
      <c r="L12" s="2" t="s">
        <v>25</v>
      </c>
      <c r="M12" s="2" t="s">
        <v>26</v>
      </c>
      <c r="N12" s="2" t="s">
        <v>255</v>
      </c>
      <c r="O12" s="2" t="s">
        <v>255</v>
      </c>
      <c r="P12" s="2" t="s">
        <v>414</v>
      </c>
      <c r="Q12" s="2" t="s">
        <v>414</v>
      </c>
      <c r="R12" s="6">
        <v>3</v>
      </c>
      <c r="S12" s="2">
        <v>0</v>
      </c>
      <c r="T12" s="6">
        <f t="shared" si="0"/>
        <v>1.5</v>
      </c>
      <c r="U12" s="2" t="s">
        <v>255</v>
      </c>
      <c r="V12" s="2" t="s">
        <v>414</v>
      </c>
      <c r="W12" s="70" t="s">
        <v>21</v>
      </c>
      <c r="X12" s="84" t="s">
        <v>415</v>
      </c>
      <c r="Y12" s="70" t="s">
        <v>21</v>
      </c>
      <c r="Z12" s="84" t="s">
        <v>415</v>
      </c>
      <c r="AA12" s="70" t="s">
        <v>21</v>
      </c>
      <c r="AB12" s="84" t="s">
        <v>374</v>
      </c>
      <c r="AC12" s="70" t="s">
        <v>21</v>
      </c>
      <c r="AD12" s="84" t="s">
        <v>374</v>
      </c>
      <c r="AE12" s="70" t="s">
        <v>21</v>
      </c>
      <c r="AF12" s="72" t="s">
        <v>398</v>
      </c>
      <c r="AG12" s="70" t="s">
        <v>23</v>
      </c>
      <c r="AH12" s="72" t="s">
        <v>365</v>
      </c>
      <c r="AI12" s="70" t="s">
        <v>21</v>
      </c>
      <c r="AJ12" s="84" t="s">
        <v>512</v>
      </c>
      <c r="AK12" s="70" t="s">
        <v>21</v>
      </c>
      <c r="AL12" s="72" t="s">
        <v>405</v>
      </c>
    </row>
    <row r="13" spans="1:38" ht="50.1" customHeight="1" x14ac:dyDescent="0.3">
      <c r="A13" s="10" t="s">
        <v>37</v>
      </c>
      <c r="B13" s="160" t="s">
        <v>80</v>
      </c>
      <c r="C13" s="160" t="str">
        <f>VLOOKUP(A13,Quest_eng_2018!A:C,3,FALSE)</f>
        <v>Are the outcomes of Management Board / General Assembly meetings (decisions, protocols) held in 2019 published on the Web page?</v>
      </c>
      <c r="D13" s="14" t="s">
        <v>319</v>
      </c>
      <c r="E13" s="2" t="s">
        <v>126</v>
      </c>
      <c r="F13" s="2" t="s">
        <v>127</v>
      </c>
      <c r="G13" s="6">
        <v>3</v>
      </c>
      <c r="H13" s="2" t="s">
        <v>21</v>
      </c>
      <c r="I13" s="2" t="s">
        <v>22</v>
      </c>
      <c r="J13" s="2" t="s">
        <v>23</v>
      </c>
      <c r="K13" s="2" t="s">
        <v>24</v>
      </c>
      <c r="L13" s="2" t="s">
        <v>25</v>
      </c>
      <c r="M13" s="2" t="s">
        <v>26</v>
      </c>
      <c r="N13" s="2" t="s">
        <v>255</v>
      </c>
      <c r="O13" s="2" t="s">
        <v>255</v>
      </c>
      <c r="P13" s="2" t="s">
        <v>414</v>
      </c>
      <c r="Q13" s="2" t="s">
        <v>414</v>
      </c>
      <c r="R13" s="6">
        <v>3</v>
      </c>
      <c r="S13" s="2">
        <v>0</v>
      </c>
      <c r="T13" s="6">
        <f t="shared" si="0"/>
        <v>1.5</v>
      </c>
      <c r="U13" s="2" t="s">
        <v>255</v>
      </c>
      <c r="V13" s="2" t="s">
        <v>414</v>
      </c>
      <c r="W13" s="70" t="s">
        <v>23</v>
      </c>
      <c r="X13" s="72" t="s">
        <v>365</v>
      </c>
      <c r="Y13" s="70" t="s">
        <v>23</v>
      </c>
      <c r="Z13" s="72" t="s">
        <v>365</v>
      </c>
      <c r="AA13" s="70" t="s">
        <v>21</v>
      </c>
      <c r="AB13" s="72" t="s">
        <v>372</v>
      </c>
      <c r="AC13" s="70" t="s">
        <v>21</v>
      </c>
      <c r="AD13" s="72" t="s">
        <v>372</v>
      </c>
      <c r="AE13" s="70" t="s">
        <v>23</v>
      </c>
      <c r="AF13" s="72" t="s">
        <v>365</v>
      </c>
      <c r="AG13" s="70" t="s">
        <v>23</v>
      </c>
      <c r="AH13" s="72" t="s">
        <v>365</v>
      </c>
      <c r="AI13" s="70" t="s">
        <v>23</v>
      </c>
      <c r="AJ13" s="72" t="s">
        <v>365</v>
      </c>
      <c r="AK13" s="70" t="s">
        <v>23</v>
      </c>
      <c r="AL13" s="72" t="s">
        <v>365</v>
      </c>
    </row>
    <row r="14" spans="1:38" ht="50.1" customHeight="1" x14ac:dyDescent="0.3">
      <c r="A14" s="202" t="s">
        <v>38</v>
      </c>
      <c r="B14" s="203" t="s">
        <v>81</v>
      </c>
      <c r="C14" s="203" t="str">
        <f>VLOOKUP(A14,Quest_eng_2018!A:C,3,FALSE)</f>
        <v xml:space="preserve">Is there any information on business trip costs incurred by the enterprise Administrator/Manager in 2017?  </v>
      </c>
      <c r="D14" s="205" t="s">
        <v>319</v>
      </c>
      <c r="E14" s="206" t="s">
        <v>128</v>
      </c>
      <c r="F14" s="206" t="s">
        <v>129</v>
      </c>
      <c r="G14" s="207">
        <v>1</v>
      </c>
      <c r="H14" s="206" t="s">
        <v>21</v>
      </c>
      <c r="I14" s="206" t="s">
        <v>22</v>
      </c>
      <c r="J14" s="206" t="s">
        <v>23</v>
      </c>
      <c r="K14" s="206" t="s">
        <v>24</v>
      </c>
      <c r="L14" s="206" t="s">
        <v>25</v>
      </c>
      <c r="M14" s="206" t="s">
        <v>26</v>
      </c>
      <c r="N14" s="206" t="s">
        <v>255</v>
      </c>
      <c r="O14" s="206" t="s">
        <v>255</v>
      </c>
      <c r="P14" s="206" t="s">
        <v>414</v>
      </c>
      <c r="Q14" s="206" t="s">
        <v>414</v>
      </c>
      <c r="R14" s="207">
        <v>1</v>
      </c>
      <c r="S14" s="206">
        <v>0</v>
      </c>
      <c r="T14" s="207">
        <f t="shared" si="0"/>
        <v>0.5</v>
      </c>
      <c r="U14" s="206" t="s">
        <v>255</v>
      </c>
      <c r="V14" s="206" t="s">
        <v>414</v>
      </c>
      <c r="W14" s="218" t="s">
        <v>255</v>
      </c>
      <c r="X14" s="219"/>
      <c r="Y14" s="208" t="s">
        <v>23</v>
      </c>
      <c r="Z14" s="212" t="s">
        <v>365</v>
      </c>
      <c r="AA14" s="208" t="s">
        <v>255</v>
      </c>
      <c r="AB14" s="212"/>
      <c r="AC14" s="208" t="s">
        <v>23</v>
      </c>
      <c r="AD14" s="212" t="s">
        <v>365</v>
      </c>
      <c r="AE14" s="208" t="s">
        <v>255</v>
      </c>
      <c r="AF14" s="212"/>
      <c r="AG14" s="208" t="s">
        <v>23</v>
      </c>
      <c r="AH14" s="212" t="s">
        <v>365</v>
      </c>
      <c r="AI14" s="208" t="s">
        <v>255</v>
      </c>
      <c r="AJ14" s="212"/>
      <c r="AK14" s="208" t="s">
        <v>23</v>
      </c>
      <c r="AL14" s="212" t="s">
        <v>365</v>
      </c>
    </row>
    <row r="15" spans="1:38" ht="50.1" customHeight="1" x14ac:dyDescent="0.3">
      <c r="A15" s="11" t="s">
        <v>39</v>
      </c>
      <c r="B15" s="160" t="s">
        <v>254</v>
      </c>
      <c r="C15" s="160" t="str">
        <f>VLOOKUP(A15,Quest_eng_2018!A:C,3,FALSE)</f>
        <v>Is it possible to search and copy a text in the company's 2019 annual report published on the web?</v>
      </c>
      <c r="D15" s="14" t="s">
        <v>319</v>
      </c>
      <c r="E15" s="2" t="s">
        <v>112</v>
      </c>
      <c r="F15" s="2" t="s">
        <v>113</v>
      </c>
      <c r="G15" s="6">
        <v>1</v>
      </c>
      <c r="H15" s="2" t="s">
        <v>21</v>
      </c>
      <c r="I15" s="2" t="s">
        <v>22</v>
      </c>
      <c r="J15" s="2" t="s">
        <v>23</v>
      </c>
      <c r="K15" s="2" t="s">
        <v>24</v>
      </c>
      <c r="L15" s="2" t="s">
        <v>25</v>
      </c>
      <c r="M15" s="2" t="s">
        <v>26</v>
      </c>
      <c r="N15" s="2" t="s">
        <v>255</v>
      </c>
      <c r="O15" s="2" t="s">
        <v>255</v>
      </c>
      <c r="P15" s="2" t="s">
        <v>414</v>
      </c>
      <c r="Q15" s="2" t="s">
        <v>414</v>
      </c>
      <c r="R15" s="6">
        <v>1</v>
      </c>
      <c r="S15" s="2">
        <v>0</v>
      </c>
      <c r="T15" s="6">
        <f t="shared" si="0"/>
        <v>0.5</v>
      </c>
      <c r="U15" s="2" t="s">
        <v>255</v>
      </c>
      <c r="V15" s="2" t="s">
        <v>414</v>
      </c>
      <c r="W15" s="70" t="s">
        <v>21</v>
      </c>
      <c r="X15" s="2" t="s">
        <v>483</v>
      </c>
      <c r="Y15" s="70" t="s">
        <v>23</v>
      </c>
      <c r="Z15" s="72" t="s">
        <v>365</v>
      </c>
      <c r="AA15" s="70" t="s">
        <v>21</v>
      </c>
      <c r="AB15" s="72" t="s">
        <v>385</v>
      </c>
      <c r="AC15" s="70" t="s">
        <v>21</v>
      </c>
      <c r="AD15" s="72" t="s">
        <v>385</v>
      </c>
      <c r="AE15" s="70" t="s">
        <v>21</v>
      </c>
      <c r="AF15" s="72" t="s">
        <v>398</v>
      </c>
      <c r="AG15" s="70" t="s">
        <v>21</v>
      </c>
      <c r="AH15" s="72" t="s">
        <v>398</v>
      </c>
      <c r="AI15" s="70" t="s">
        <v>21</v>
      </c>
      <c r="AJ15" s="183" t="s">
        <v>410</v>
      </c>
      <c r="AK15" s="70" t="s">
        <v>21</v>
      </c>
      <c r="AL15" s="183" t="s">
        <v>410</v>
      </c>
    </row>
    <row r="16" spans="1:38" ht="50.1" customHeight="1" x14ac:dyDescent="0.3">
      <c r="A16" s="11" t="s">
        <v>40</v>
      </c>
      <c r="B16" s="160" t="s">
        <v>192</v>
      </c>
      <c r="C16" s="196" t="str">
        <f>VLOOKUP(A16,Quest_eng_2018!A:C,3,FALSE)</f>
        <v>Has the enterprise responded to the request of information lodged in compliance with the legal terms and conditions?</v>
      </c>
      <c r="D16" s="14" t="s">
        <v>319</v>
      </c>
      <c r="E16" s="2" t="s">
        <v>114</v>
      </c>
      <c r="F16" s="2" t="s">
        <v>115</v>
      </c>
      <c r="G16" s="6">
        <v>4</v>
      </c>
      <c r="H16" s="2" t="s">
        <v>21</v>
      </c>
      <c r="I16" s="2" t="s">
        <v>22</v>
      </c>
      <c r="J16" s="2" t="s">
        <v>23</v>
      </c>
      <c r="K16" s="2" t="s">
        <v>24</v>
      </c>
      <c r="L16" s="2" t="s">
        <v>185</v>
      </c>
      <c r="M16" s="2" t="s">
        <v>186</v>
      </c>
      <c r="N16" s="2" t="s">
        <v>255</v>
      </c>
      <c r="O16" s="2" t="s">
        <v>255</v>
      </c>
      <c r="P16" s="2" t="s">
        <v>25</v>
      </c>
      <c r="Q16" s="2" t="s">
        <v>26</v>
      </c>
      <c r="R16" s="6">
        <v>4</v>
      </c>
      <c r="S16" s="2">
        <v>0</v>
      </c>
      <c r="T16" s="6">
        <f t="shared" si="0"/>
        <v>2</v>
      </c>
      <c r="U16" s="2" t="s">
        <v>255</v>
      </c>
      <c r="V16" s="2">
        <f>T16</f>
        <v>2</v>
      </c>
      <c r="W16" s="70" t="s">
        <v>255</v>
      </c>
      <c r="X16" s="72"/>
      <c r="Y16" s="70" t="s">
        <v>255</v>
      </c>
      <c r="Z16" s="72" t="s">
        <v>365</v>
      </c>
      <c r="AA16" s="70" t="s">
        <v>255</v>
      </c>
      <c r="AB16" s="72"/>
      <c r="AC16" s="70" t="s">
        <v>255</v>
      </c>
      <c r="AD16" s="72" t="s">
        <v>365</v>
      </c>
      <c r="AE16" s="70" t="s">
        <v>255</v>
      </c>
      <c r="AF16" s="72"/>
      <c r="AG16" s="70" t="s">
        <v>255</v>
      </c>
      <c r="AH16" s="72" t="s">
        <v>365</v>
      </c>
      <c r="AI16" s="70" t="s">
        <v>255</v>
      </c>
      <c r="AJ16" s="72"/>
      <c r="AK16" s="70" t="s">
        <v>255</v>
      </c>
      <c r="AL16" s="72" t="s">
        <v>365</v>
      </c>
    </row>
    <row r="17" spans="1:38" ht="50.1" customHeight="1" x14ac:dyDescent="0.3">
      <c r="A17" s="11" t="s">
        <v>41</v>
      </c>
      <c r="B17" s="160" t="s">
        <v>82</v>
      </c>
      <c r="C17" s="196" t="str">
        <f>VLOOKUP(A17,Quest_eng_2018!A:C,3,FALSE)</f>
        <v>Has the enterprise responded to IDIS ”Viitorul” Questionnaire in compliance with the legal terms and conditions referred to in the Law on Access to Information?</v>
      </c>
      <c r="D17" s="14" t="s">
        <v>319</v>
      </c>
      <c r="E17" s="2" t="s">
        <v>116</v>
      </c>
      <c r="F17" s="2" t="s">
        <v>117</v>
      </c>
      <c r="G17" s="6">
        <v>4</v>
      </c>
      <c r="H17" s="2" t="s">
        <v>21</v>
      </c>
      <c r="I17" s="2" t="s">
        <v>22</v>
      </c>
      <c r="J17" s="2" t="s">
        <v>23</v>
      </c>
      <c r="K17" s="2" t="s">
        <v>24</v>
      </c>
      <c r="L17" s="2" t="s">
        <v>185</v>
      </c>
      <c r="M17" s="2" t="s">
        <v>186</v>
      </c>
      <c r="N17" s="2" t="s">
        <v>255</v>
      </c>
      <c r="O17" s="2" t="s">
        <v>255</v>
      </c>
      <c r="P17" s="2" t="s">
        <v>25</v>
      </c>
      <c r="Q17" s="2" t="s">
        <v>26</v>
      </c>
      <c r="R17" s="6">
        <v>4</v>
      </c>
      <c r="S17" s="2">
        <v>0</v>
      </c>
      <c r="T17" s="6">
        <f t="shared" si="0"/>
        <v>2</v>
      </c>
      <c r="U17" s="2" t="s">
        <v>255</v>
      </c>
      <c r="V17" s="2">
        <f>T17</f>
        <v>2</v>
      </c>
      <c r="W17" s="70" t="s">
        <v>255</v>
      </c>
      <c r="X17" s="72"/>
      <c r="Y17" s="70" t="s">
        <v>255</v>
      </c>
      <c r="Z17" s="72" t="s">
        <v>365</v>
      </c>
      <c r="AA17" s="70" t="s">
        <v>255</v>
      </c>
      <c r="AB17" s="72"/>
      <c r="AC17" s="70" t="s">
        <v>255</v>
      </c>
      <c r="AD17" s="72" t="s">
        <v>365</v>
      </c>
      <c r="AE17" s="70" t="s">
        <v>255</v>
      </c>
      <c r="AF17" s="72"/>
      <c r="AG17" s="70" t="s">
        <v>255</v>
      </c>
      <c r="AH17" s="72" t="s">
        <v>365</v>
      </c>
      <c r="AI17" s="70" t="s">
        <v>255</v>
      </c>
      <c r="AJ17" s="72"/>
      <c r="AK17" s="70" t="s">
        <v>255</v>
      </c>
      <c r="AL17" s="72" t="s">
        <v>365</v>
      </c>
    </row>
    <row r="18" spans="1:38" ht="50.1" customHeight="1" x14ac:dyDescent="0.3">
      <c r="A18" s="12" t="s">
        <v>42</v>
      </c>
      <c r="B18" s="161" t="s">
        <v>83</v>
      </c>
      <c r="C18" s="161" t="str">
        <f>VLOOKUP(A18,Quest_eng_2018!A:C,3,FALSE)</f>
        <v>Are the annual public procurement plans (intention announcements) made public?</v>
      </c>
      <c r="D18" s="20" t="s">
        <v>320</v>
      </c>
      <c r="E18" s="3" t="s">
        <v>130</v>
      </c>
      <c r="F18" s="3" t="s">
        <v>131</v>
      </c>
      <c r="G18" s="7">
        <v>1</v>
      </c>
      <c r="H18" s="3" t="s">
        <v>21</v>
      </c>
      <c r="I18" s="3" t="s">
        <v>22</v>
      </c>
      <c r="J18" s="3" t="s">
        <v>23</v>
      </c>
      <c r="K18" s="3" t="s">
        <v>24</v>
      </c>
      <c r="L18" s="3" t="s">
        <v>25</v>
      </c>
      <c r="M18" s="3" t="s">
        <v>26</v>
      </c>
      <c r="N18" s="3" t="s">
        <v>255</v>
      </c>
      <c r="O18" s="3" t="s">
        <v>255</v>
      </c>
      <c r="P18" s="3" t="s">
        <v>414</v>
      </c>
      <c r="Q18" s="3" t="s">
        <v>414</v>
      </c>
      <c r="R18" s="7">
        <v>1</v>
      </c>
      <c r="S18" s="3">
        <v>0</v>
      </c>
      <c r="T18" s="7">
        <f t="shared" si="0"/>
        <v>0.5</v>
      </c>
      <c r="U18" s="3" t="s">
        <v>255</v>
      </c>
      <c r="V18" s="3" t="s">
        <v>414</v>
      </c>
      <c r="W18" s="70" t="s">
        <v>23</v>
      </c>
      <c r="X18" s="79" t="s">
        <v>365</v>
      </c>
      <c r="Y18" s="70" t="s">
        <v>23</v>
      </c>
      <c r="Z18" s="79" t="s">
        <v>365</v>
      </c>
      <c r="AA18" s="70" t="s">
        <v>23</v>
      </c>
      <c r="AB18" s="79" t="s">
        <v>365</v>
      </c>
      <c r="AC18" s="70" t="s">
        <v>23</v>
      </c>
      <c r="AD18" s="79" t="s">
        <v>365</v>
      </c>
      <c r="AE18" s="70" t="s">
        <v>23</v>
      </c>
      <c r="AF18" s="79" t="s">
        <v>365</v>
      </c>
      <c r="AG18" s="70" t="s">
        <v>23</v>
      </c>
      <c r="AH18" s="79" t="s">
        <v>365</v>
      </c>
      <c r="AI18" s="70" t="s">
        <v>23</v>
      </c>
      <c r="AJ18" s="79" t="s">
        <v>365</v>
      </c>
      <c r="AK18" s="70" t="s">
        <v>23</v>
      </c>
      <c r="AL18" s="79" t="s">
        <v>365</v>
      </c>
    </row>
    <row r="19" spans="1:38" ht="50.1" customHeight="1" x14ac:dyDescent="0.3">
      <c r="A19" s="12" t="s">
        <v>43</v>
      </c>
      <c r="B19" s="161" t="s">
        <v>84</v>
      </c>
      <c r="C19" s="161" t="str">
        <f>VLOOKUP(A19,Quest_eng_2018!A:C,3,FALSE)</f>
        <v>Are the documents based on which the working groups have been established, as well as their composition made public?</v>
      </c>
      <c r="D19" s="20" t="s">
        <v>320</v>
      </c>
      <c r="E19" s="3" t="s">
        <v>132</v>
      </c>
      <c r="F19" s="3" t="s">
        <v>133</v>
      </c>
      <c r="G19" s="7">
        <v>1</v>
      </c>
      <c r="H19" s="3" t="s">
        <v>21</v>
      </c>
      <c r="I19" s="3" t="s">
        <v>22</v>
      </c>
      <c r="J19" s="3" t="s">
        <v>23</v>
      </c>
      <c r="K19" s="3" t="s">
        <v>24</v>
      </c>
      <c r="L19" s="3" t="s">
        <v>25</v>
      </c>
      <c r="M19" s="3" t="s">
        <v>26</v>
      </c>
      <c r="N19" s="3" t="s">
        <v>255</v>
      </c>
      <c r="O19" s="3" t="s">
        <v>255</v>
      </c>
      <c r="P19" s="3" t="s">
        <v>414</v>
      </c>
      <c r="Q19" s="3" t="s">
        <v>414</v>
      </c>
      <c r="R19" s="7">
        <v>1</v>
      </c>
      <c r="S19" s="3">
        <v>0</v>
      </c>
      <c r="T19" s="7">
        <f t="shared" si="0"/>
        <v>0.5</v>
      </c>
      <c r="U19" s="3" t="s">
        <v>255</v>
      </c>
      <c r="V19" s="3" t="s">
        <v>414</v>
      </c>
      <c r="W19" s="201" t="s">
        <v>255</v>
      </c>
      <c r="X19" s="79"/>
      <c r="Y19" s="201" t="s">
        <v>23</v>
      </c>
      <c r="Z19" s="88" t="s">
        <v>365</v>
      </c>
      <c r="AA19" s="201" t="s">
        <v>255</v>
      </c>
      <c r="AB19" s="79"/>
      <c r="AC19" s="201" t="s">
        <v>23</v>
      </c>
      <c r="AD19" s="88" t="s">
        <v>365</v>
      </c>
      <c r="AE19" s="201" t="s">
        <v>255</v>
      </c>
      <c r="AF19" s="88"/>
      <c r="AG19" s="201" t="s">
        <v>23</v>
      </c>
      <c r="AH19" s="88" t="s">
        <v>365</v>
      </c>
      <c r="AI19" s="201" t="s">
        <v>255</v>
      </c>
      <c r="AJ19" s="88"/>
      <c r="AK19" s="201" t="s">
        <v>23</v>
      </c>
      <c r="AL19" s="88" t="s">
        <v>365</v>
      </c>
    </row>
    <row r="20" spans="1:38" ht="50.1" customHeight="1" x14ac:dyDescent="0.3">
      <c r="A20" s="12" t="s">
        <v>44</v>
      </c>
      <c r="B20" s="161" t="s">
        <v>229</v>
      </c>
      <c r="C20" s="161" t="str">
        <f>VLOOKUP(A20,Quest_eng_2018!A:C,3,FALSE)</f>
        <v>Did the company publish public procurement notices in 2019 on the website?</v>
      </c>
      <c r="D20" s="20" t="s">
        <v>320</v>
      </c>
      <c r="E20" s="3" t="s">
        <v>134</v>
      </c>
      <c r="F20" s="3" t="s">
        <v>135</v>
      </c>
      <c r="G20" s="7">
        <v>2</v>
      </c>
      <c r="H20" s="3" t="s">
        <v>21</v>
      </c>
      <c r="I20" s="3" t="s">
        <v>22</v>
      </c>
      <c r="J20" s="3" t="s">
        <v>23</v>
      </c>
      <c r="K20" s="3" t="s">
        <v>24</v>
      </c>
      <c r="L20" s="3" t="s">
        <v>25</v>
      </c>
      <c r="M20" s="3" t="s">
        <v>26</v>
      </c>
      <c r="N20" s="3" t="s">
        <v>255</v>
      </c>
      <c r="O20" s="3" t="s">
        <v>255</v>
      </c>
      <c r="P20" s="3" t="s">
        <v>414</v>
      </c>
      <c r="Q20" s="3" t="s">
        <v>414</v>
      </c>
      <c r="R20" s="7">
        <v>2</v>
      </c>
      <c r="S20" s="3">
        <v>0</v>
      </c>
      <c r="T20" s="7">
        <f t="shared" si="0"/>
        <v>1</v>
      </c>
      <c r="U20" s="3" t="s">
        <v>255</v>
      </c>
      <c r="V20" s="3" t="s">
        <v>414</v>
      </c>
      <c r="W20" s="70" t="s">
        <v>23</v>
      </c>
      <c r="X20" s="79" t="s">
        <v>486</v>
      </c>
      <c r="Y20" s="70" t="s">
        <v>21</v>
      </c>
      <c r="Z20" s="80" t="s">
        <v>424</v>
      </c>
      <c r="AA20" s="70" t="s">
        <v>21</v>
      </c>
      <c r="AB20" s="80" t="s">
        <v>491</v>
      </c>
      <c r="AC20" s="70" t="s">
        <v>21</v>
      </c>
      <c r="AD20" s="79" t="s">
        <v>384</v>
      </c>
      <c r="AE20" s="70" t="s">
        <v>21</v>
      </c>
      <c r="AF20" s="80" t="s">
        <v>501</v>
      </c>
      <c r="AG20" s="70" t="s">
        <v>21</v>
      </c>
      <c r="AH20" s="108" t="s">
        <v>394</v>
      </c>
      <c r="AI20" s="70" t="s">
        <v>21</v>
      </c>
      <c r="AJ20" s="108" t="s">
        <v>513</v>
      </c>
      <c r="AK20" s="70" t="s">
        <v>23</v>
      </c>
      <c r="AL20" s="79" t="s">
        <v>365</v>
      </c>
    </row>
    <row r="21" spans="1:38" ht="50.1" customHeight="1" x14ac:dyDescent="0.3">
      <c r="A21" s="12" t="s">
        <v>45</v>
      </c>
      <c r="B21" s="161" t="s">
        <v>180</v>
      </c>
      <c r="C21" s="161" t="str">
        <f>VLOOKUP(A21,Quest_eng_2018!A:C,3,FALSE)</f>
        <v>Has the company carried out the procurement procedures in 2019 according to the provisions of the public procurement legislation?</v>
      </c>
      <c r="D21" s="20" t="s">
        <v>320</v>
      </c>
      <c r="E21" s="3" t="s">
        <v>136</v>
      </c>
      <c r="F21" s="3" t="s">
        <v>137</v>
      </c>
      <c r="G21" s="7">
        <v>4</v>
      </c>
      <c r="H21" s="3" t="s">
        <v>21</v>
      </c>
      <c r="I21" s="3" t="s">
        <v>22</v>
      </c>
      <c r="J21" s="3" t="s">
        <v>23</v>
      </c>
      <c r="K21" s="3" t="s">
        <v>24</v>
      </c>
      <c r="L21" s="3" t="s">
        <v>25</v>
      </c>
      <c r="M21" s="3" t="s">
        <v>26</v>
      </c>
      <c r="N21" s="3" t="s">
        <v>255</v>
      </c>
      <c r="O21" s="3" t="s">
        <v>255</v>
      </c>
      <c r="P21" s="3" t="s">
        <v>414</v>
      </c>
      <c r="Q21" s="3" t="s">
        <v>414</v>
      </c>
      <c r="R21" s="7">
        <v>4</v>
      </c>
      <c r="S21" s="3">
        <v>0</v>
      </c>
      <c r="T21" s="7">
        <f t="shared" si="0"/>
        <v>2</v>
      </c>
      <c r="U21" s="3" t="s">
        <v>255</v>
      </c>
      <c r="V21" s="3" t="s">
        <v>414</v>
      </c>
      <c r="W21" s="70" t="s">
        <v>21</v>
      </c>
      <c r="X21" s="3" t="s">
        <v>486</v>
      </c>
      <c r="Y21" s="70" t="s">
        <v>255</v>
      </c>
      <c r="Z21" s="79" t="s">
        <v>365</v>
      </c>
      <c r="AA21" s="70" t="s">
        <v>21</v>
      </c>
      <c r="AB21" s="80" t="s">
        <v>383</v>
      </c>
      <c r="AC21" s="70" t="s">
        <v>21</v>
      </c>
      <c r="AD21" s="80" t="s">
        <v>383</v>
      </c>
      <c r="AE21" s="70" t="s">
        <v>21</v>
      </c>
      <c r="AF21" s="108" t="s">
        <v>502</v>
      </c>
      <c r="AG21" s="70" t="s">
        <v>21</v>
      </c>
      <c r="AH21" s="108" t="s">
        <v>396</v>
      </c>
      <c r="AI21" s="70" t="s">
        <v>21</v>
      </c>
      <c r="AJ21" s="79" t="s">
        <v>514</v>
      </c>
      <c r="AK21" s="70" t="s">
        <v>21</v>
      </c>
      <c r="AL21" s="79" t="s">
        <v>413</v>
      </c>
    </row>
    <row r="22" spans="1:38" ht="50.1" customHeight="1" x14ac:dyDescent="0.3">
      <c r="A22" s="12" t="s">
        <v>46</v>
      </c>
      <c r="B22" s="161" t="s">
        <v>250</v>
      </c>
      <c r="C22" s="161" t="str">
        <f>VLOOKUP(A22,Quest_eng_2018!A:C,3,FALSE)</f>
        <v>Did the company use the electronic platforms for procurement procedures in 2019?</v>
      </c>
      <c r="D22" s="20" t="s">
        <v>320</v>
      </c>
      <c r="E22" s="3" t="s">
        <v>138</v>
      </c>
      <c r="F22" s="3" t="s">
        <v>139</v>
      </c>
      <c r="G22" s="7">
        <v>4</v>
      </c>
      <c r="H22" s="3" t="s">
        <v>21</v>
      </c>
      <c r="I22" s="3" t="s">
        <v>22</v>
      </c>
      <c r="J22" s="3" t="s">
        <v>23</v>
      </c>
      <c r="K22" s="3" t="s">
        <v>24</v>
      </c>
      <c r="L22" s="3" t="s">
        <v>25</v>
      </c>
      <c r="M22" s="3" t="s">
        <v>26</v>
      </c>
      <c r="N22" s="3" t="s">
        <v>255</v>
      </c>
      <c r="O22" s="3" t="s">
        <v>255</v>
      </c>
      <c r="P22" s="3" t="s">
        <v>414</v>
      </c>
      <c r="Q22" s="3" t="s">
        <v>414</v>
      </c>
      <c r="R22" s="7">
        <v>4</v>
      </c>
      <c r="S22" s="3">
        <v>0</v>
      </c>
      <c r="T22" s="7">
        <f t="shared" si="0"/>
        <v>2</v>
      </c>
      <c r="U22" s="3" t="s">
        <v>255</v>
      </c>
      <c r="V22" s="3" t="s">
        <v>414</v>
      </c>
      <c r="W22" s="70" t="s">
        <v>21</v>
      </c>
      <c r="X22" s="3" t="s">
        <v>486</v>
      </c>
      <c r="Y22" s="70" t="s">
        <v>23</v>
      </c>
      <c r="Z22" s="79" t="s">
        <v>365</v>
      </c>
      <c r="AA22" s="70" t="s">
        <v>21</v>
      </c>
      <c r="AB22" s="79" t="s">
        <v>383</v>
      </c>
      <c r="AC22" s="70" t="s">
        <v>21</v>
      </c>
      <c r="AD22" s="79" t="s">
        <v>383</v>
      </c>
      <c r="AE22" s="70" t="s">
        <v>21</v>
      </c>
      <c r="AF22" s="80" t="s">
        <v>503</v>
      </c>
      <c r="AG22" s="70" t="s">
        <v>23</v>
      </c>
      <c r="AH22" s="79" t="s">
        <v>365</v>
      </c>
      <c r="AI22" s="70" t="s">
        <v>21</v>
      </c>
      <c r="AJ22" s="80" t="s">
        <v>513</v>
      </c>
      <c r="AK22" s="70" t="s">
        <v>23</v>
      </c>
      <c r="AL22" s="79" t="s">
        <v>365</v>
      </c>
    </row>
    <row r="23" spans="1:38" ht="50.1" customHeight="1" x14ac:dyDescent="0.3">
      <c r="A23" s="12" t="s">
        <v>47</v>
      </c>
      <c r="B23" s="161" t="s">
        <v>181</v>
      </c>
      <c r="C23" s="161" t="str">
        <f>VLOOKUP(A23,Quest_eng_2018!A:C,3,FALSE)</f>
        <v>Is there any information on the concluded contracts (the object and value of procurement, the economic operator, the date of contract conclusion and its duration, information on contract revision/extension) made public?</v>
      </c>
      <c r="D23" s="20" t="s">
        <v>320</v>
      </c>
      <c r="E23" s="3" t="s">
        <v>140</v>
      </c>
      <c r="F23" s="3" t="s">
        <v>141</v>
      </c>
      <c r="G23" s="7">
        <v>4</v>
      </c>
      <c r="H23" s="3" t="s">
        <v>21</v>
      </c>
      <c r="I23" s="3" t="s">
        <v>22</v>
      </c>
      <c r="J23" s="3" t="s">
        <v>23</v>
      </c>
      <c r="K23" s="3" t="s">
        <v>24</v>
      </c>
      <c r="L23" s="3" t="s">
        <v>187</v>
      </c>
      <c r="M23" s="3" t="s">
        <v>188</v>
      </c>
      <c r="N23" s="3" t="s">
        <v>255</v>
      </c>
      <c r="O23" s="3" t="s">
        <v>255</v>
      </c>
      <c r="P23" s="3" t="s">
        <v>25</v>
      </c>
      <c r="Q23" s="3" t="s">
        <v>26</v>
      </c>
      <c r="R23" s="7">
        <v>4</v>
      </c>
      <c r="S23" s="3">
        <v>0</v>
      </c>
      <c r="T23" s="7">
        <f t="shared" si="0"/>
        <v>2</v>
      </c>
      <c r="U23" s="3" t="s">
        <v>255</v>
      </c>
      <c r="V23" s="3">
        <f>T23</f>
        <v>2</v>
      </c>
      <c r="W23" s="70" t="s">
        <v>21</v>
      </c>
      <c r="X23" s="3" t="s">
        <v>487</v>
      </c>
      <c r="Y23" s="70" t="s">
        <v>23</v>
      </c>
      <c r="Z23" s="79" t="s">
        <v>365</v>
      </c>
      <c r="AA23" s="70" t="s">
        <v>21</v>
      </c>
      <c r="AB23" s="79" t="s">
        <v>492</v>
      </c>
      <c r="AC23" s="70" t="s">
        <v>21</v>
      </c>
      <c r="AD23" s="79" t="s">
        <v>381</v>
      </c>
      <c r="AE23" s="70" t="s">
        <v>21</v>
      </c>
      <c r="AF23" s="79" t="s">
        <v>506</v>
      </c>
      <c r="AG23" s="70" t="s">
        <v>21</v>
      </c>
      <c r="AH23" s="79" t="s">
        <v>395</v>
      </c>
      <c r="AI23" s="70" t="s">
        <v>21</v>
      </c>
      <c r="AJ23" s="79" t="s">
        <v>412</v>
      </c>
      <c r="AK23" s="70" t="s">
        <v>21</v>
      </c>
      <c r="AL23" s="79" t="s">
        <v>412</v>
      </c>
    </row>
    <row r="24" spans="1:38" ht="50.1" customHeight="1" x14ac:dyDescent="0.3">
      <c r="A24" s="12" t="s">
        <v>48</v>
      </c>
      <c r="B24" s="176" t="s">
        <v>235</v>
      </c>
      <c r="C24" s="161" t="str">
        <f>VLOOKUP(A24,Quest_eng_2018!A:C,3,FALSE)</f>
        <v>Does the enterprise publish any information from its accounting records and property ledger, i.e. assets conveyed as contribution to the social capital made by founders/owners/shareholders; assets conveyed by founders/owners/shareholders in administration; assets owned by the enterprise derived as a result of its economic and financial activity on its Web page?</v>
      </c>
      <c r="D24" s="20" t="s">
        <v>320</v>
      </c>
      <c r="E24" s="3" t="s">
        <v>183</v>
      </c>
      <c r="F24" s="3" t="s">
        <v>184</v>
      </c>
      <c r="G24" s="7">
        <v>3</v>
      </c>
      <c r="H24" s="3" t="s">
        <v>21</v>
      </c>
      <c r="I24" s="3" t="s">
        <v>22</v>
      </c>
      <c r="J24" s="3" t="s">
        <v>23</v>
      </c>
      <c r="K24" s="3" t="s">
        <v>24</v>
      </c>
      <c r="L24" s="3" t="s">
        <v>25</v>
      </c>
      <c r="M24" s="3" t="s">
        <v>26</v>
      </c>
      <c r="N24" s="3" t="s">
        <v>255</v>
      </c>
      <c r="O24" s="3" t="s">
        <v>255</v>
      </c>
      <c r="P24" s="3" t="s">
        <v>414</v>
      </c>
      <c r="Q24" s="3" t="s">
        <v>414</v>
      </c>
      <c r="R24" s="7">
        <v>3</v>
      </c>
      <c r="S24" s="3">
        <v>0</v>
      </c>
      <c r="T24" s="7">
        <f t="shared" si="0"/>
        <v>1.5</v>
      </c>
      <c r="U24" s="3" t="s">
        <v>255</v>
      </c>
      <c r="V24" s="3" t="s">
        <v>414</v>
      </c>
      <c r="W24" s="201" t="s">
        <v>23</v>
      </c>
      <c r="X24" s="88" t="s">
        <v>365</v>
      </c>
      <c r="Y24" s="201" t="s">
        <v>23</v>
      </c>
      <c r="Z24" s="88" t="s">
        <v>365</v>
      </c>
      <c r="AA24" s="201" t="s">
        <v>23</v>
      </c>
      <c r="AB24" s="88" t="s">
        <v>365</v>
      </c>
      <c r="AC24" s="201" t="s">
        <v>23</v>
      </c>
      <c r="AD24" s="88" t="s">
        <v>365</v>
      </c>
      <c r="AE24" s="201" t="s">
        <v>23</v>
      </c>
      <c r="AF24" s="88" t="s">
        <v>365</v>
      </c>
      <c r="AG24" s="201" t="s">
        <v>23</v>
      </c>
      <c r="AH24" s="88" t="s">
        <v>365</v>
      </c>
      <c r="AI24" s="201" t="s">
        <v>23</v>
      </c>
      <c r="AJ24" s="88" t="s">
        <v>365</v>
      </c>
      <c r="AK24" s="201" t="s">
        <v>23</v>
      </c>
      <c r="AL24" s="88" t="s">
        <v>365</v>
      </c>
    </row>
    <row r="25" spans="1:38" ht="50.1" customHeight="1" x14ac:dyDescent="0.3">
      <c r="A25" s="12" t="s">
        <v>49</v>
      </c>
      <c r="B25" s="161" t="s">
        <v>236</v>
      </c>
      <c r="C25" s="161" t="str">
        <f>VLOOKUP(A25,Quest_eng_2018!A:C,3,FALSE)</f>
        <v>Is there any information (offers, outcomes, other data) on enterprise asset transmission, sale, rental/leasing or assignment available on the Web page?</v>
      </c>
      <c r="D25" s="20" t="s">
        <v>320</v>
      </c>
      <c r="E25" s="3" t="s">
        <v>243</v>
      </c>
      <c r="F25" s="3" t="s">
        <v>244</v>
      </c>
      <c r="G25" s="7">
        <v>4</v>
      </c>
      <c r="H25" s="3" t="s">
        <v>21</v>
      </c>
      <c r="I25" s="3" t="s">
        <v>22</v>
      </c>
      <c r="J25" s="3" t="s">
        <v>23</v>
      </c>
      <c r="K25" s="3" t="s">
        <v>24</v>
      </c>
      <c r="L25" s="3" t="s">
        <v>187</v>
      </c>
      <c r="M25" s="3" t="s">
        <v>188</v>
      </c>
      <c r="N25" s="3" t="s">
        <v>255</v>
      </c>
      <c r="O25" s="3" t="s">
        <v>255</v>
      </c>
      <c r="P25" s="3" t="s">
        <v>25</v>
      </c>
      <c r="Q25" s="3" t="s">
        <v>26</v>
      </c>
      <c r="R25" s="7">
        <v>4</v>
      </c>
      <c r="S25" s="3">
        <v>0</v>
      </c>
      <c r="T25" s="7">
        <f t="shared" si="0"/>
        <v>2</v>
      </c>
      <c r="U25" s="3" t="s">
        <v>255</v>
      </c>
      <c r="V25" s="3">
        <f>T25</f>
        <v>2</v>
      </c>
      <c r="W25" s="70" t="s">
        <v>21</v>
      </c>
      <c r="X25" s="86" t="s">
        <v>423</v>
      </c>
      <c r="Y25" s="70" t="s">
        <v>21</v>
      </c>
      <c r="Z25" s="86" t="s">
        <v>423</v>
      </c>
      <c r="AA25" s="70" t="s">
        <v>21</v>
      </c>
      <c r="AB25" s="86" t="s">
        <v>493</v>
      </c>
      <c r="AC25" s="70" t="s">
        <v>21</v>
      </c>
      <c r="AD25" s="86" t="s">
        <v>381</v>
      </c>
      <c r="AE25" s="70" t="s">
        <v>21</v>
      </c>
      <c r="AF25" s="86" t="s">
        <v>507</v>
      </c>
      <c r="AG25" s="70" t="s">
        <v>21</v>
      </c>
      <c r="AH25" s="86" t="s">
        <v>507</v>
      </c>
      <c r="AI25" s="70" t="s">
        <v>21</v>
      </c>
      <c r="AJ25" s="80" t="s">
        <v>515</v>
      </c>
      <c r="AK25" s="70" t="s">
        <v>21</v>
      </c>
      <c r="AL25" s="80" t="s">
        <v>408</v>
      </c>
    </row>
    <row r="26" spans="1:38" ht="50.1" customHeight="1" x14ac:dyDescent="0.3">
      <c r="A26" s="135" t="s">
        <v>50</v>
      </c>
      <c r="B26" s="157" t="s">
        <v>85</v>
      </c>
      <c r="C26" s="157" t="str">
        <f>VLOOKUP(A26,Quest_eng_2018!A:C,3,FALSE)</f>
        <v>Are the names and CVs of Management Board members published on the Web page?</v>
      </c>
      <c r="D26" s="26" t="s">
        <v>321</v>
      </c>
      <c r="E26" s="24" t="s">
        <v>142</v>
      </c>
      <c r="F26" s="24" t="s">
        <v>143</v>
      </c>
      <c r="G26" s="25">
        <v>2</v>
      </c>
      <c r="H26" s="24" t="s">
        <v>21</v>
      </c>
      <c r="I26" s="24" t="s">
        <v>22</v>
      </c>
      <c r="J26" s="24" t="s">
        <v>23</v>
      </c>
      <c r="K26" s="24" t="s">
        <v>24</v>
      </c>
      <c r="L26" s="24" t="s">
        <v>25</v>
      </c>
      <c r="M26" s="24" t="s">
        <v>26</v>
      </c>
      <c r="N26" s="24" t="s">
        <v>255</v>
      </c>
      <c r="O26" s="24" t="s">
        <v>255</v>
      </c>
      <c r="P26" s="24" t="s">
        <v>414</v>
      </c>
      <c r="Q26" s="24" t="s">
        <v>414</v>
      </c>
      <c r="R26" s="25">
        <v>2</v>
      </c>
      <c r="S26" s="24">
        <v>0</v>
      </c>
      <c r="T26" s="25">
        <f t="shared" si="0"/>
        <v>1</v>
      </c>
      <c r="U26" s="24" t="s">
        <v>255</v>
      </c>
      <c r="V26" s="24" t="s">
        <v>414</v>
      </c>
      <c r="W26" s="70" t="s">
        <v>25</v>
      </c>
      <c r="X26" s="24" t="s">
        <v>417</v>
      </c>
      <c r="Y26" s="70" t="s">
        <v>25</v>
      </c>
      <c r="Z26" s="82" t="s">
        <v>417</v>
      </c>
      <c r="AA26" s="70" t="s">
        <v>21</v>
      </c>
      <c r="AB26" s="75" t="s">
        <v>371</v>
      </c>
      <c r="AC26" s="70" t="s">
        <v>21</v>
      </c>
      <c r="AD26" s="75" t="s">
        <v>371</v>
      </c>
      <c r="AE26" s="70" t="s">
        <v>21</v>
      </c>
      <c r="AF26" s="75" t="s">
        <v>508</v>
      </c>
      <c r="AG26" s="70" t="s">
        <v>23</v>
      </c>
      <c r="AH26" s="75" t="s">
        <v>365</v>
      </c>
      <c r="AI26" s="70" t="s">
        <v>25</v>
      </c>
      <c r="AJ26" s="82" t="s">
        <v>406</v>
      </c>
      <c r="AK26" s="70" t="s">
        <v>25</v>
      </c>
      <c r="AL26" s="82" t="s">
        <v>406</v>
      </c>
    </row>
    <row r="27" spans="1:38" ht="50.1" customHeight="1" x14ac:dyDescent="0.3">
      <c r="A27" s="23" t="s">
        <v>51</v>
      </c>
      <c r="B27" s="157" t="s">
        <v>86</v>
      </c>
      <c r="C27" s="157" t="str">
        <f>VLOOKUP(A27,Quest_eng_2018!A:C,3,FALSE)</f>
        <v>Is the Administrator/Manager CV made public, including the information on his/her education background (higher education), work experience, previous affiliation with commercial and non-commercial organisations?</v>
      </c>
      <c r="D27" s="26" t="s">
        <v>321</v>
      </c>
      <c r="E27" s="24" t="s">
        <v>144</v>
      </c>
      <c r="F27" s="24" t="s">
        <v>145</v>
      </c>
      <c r="G27" s="25">
        <v>1</v>
      </c>
      <c r="H27" s="24" t="s">
        <v>21</v>
      </c>
      <c r="I27" s="24" t="s">
        <v>22</v>
      </c>
      <c r="J27" s="24" t="s">
        <v>23</v>
      </c>
      <c r="K27" s="24" t="s">
        <v>24</v>
      </c>
      <c r="L27" s="24" t="s">
        <v>25</v>
      </c>
      <c r="M27" s="24" t="s">
        <v>26</v>
      </c>
      <c r="N27" s="24" t="s">
        <v>255</v>
      </c>
      <c r="O27" s="24" t="s">
        <v>255</v>
      </c>
      <c r="P27" s="24" t="s">
        <v>414</v>
      </c>
      <c r="Q27" s="24" t="s">
        <v>414</v>
      </c>
      <c r="R27" s="25">
        <v>1</v>
      </c>
      <c r="S27" s="24">
        <v>0</v>
      </c>
      <c r="T27" s="25">
        <f t="shared" si="0"/>
        <v>0.5</v>
      </c>
      <c r="U27" s="24" t="s">
        <v>255</v>
      </c>
      <c r="V27" s="24" t="s">
        <v>414</v>
      </c>
      <c r="W27" s="70" t="s">
        <v>21</v>
      </c>
      <c r="X27" s="75" t="s">
        <v>418</v>
      </c>
      <c r="Y27" s="70" t="s">
        <v>21</v>
      </c>
      <c r="Z27" s="75" t="s">
        <v>418</v>
      </c>
      <c r="AA27" s="70" t="s">
        <v>21</v>
      </c>
      <c r="AB27" s="75" t="s">
        <v>370</v>
      </c>
      <c r="AC27" s="70" t="s">
        <v>21</v>
      </c>
      <c r="AD27" s="75" t="s">
        <v>370</v>
      </c>
      <c r="AE27" s="70" t="s">
        <v>21</v>
      </c>
      <c r="AF27" s="75" t="s">
        <v>509</v>
      </c>
      <c r="AG27" s="70" t="s">
        <v>23</v>
      </c>
      <c r="AH27" s="75" t="s">
        <v>365</v>
      </c>
      <c r="AI27" s="70" t="s">
        <v>21</v>
      </c>
      <c r="AJ27" s="75" t="s">
        <v>403</v>
      </c>
      <c r="AK27" s="70" t="s">
        <v>21</v>
      </c>
      <c r="AL27" s="75" t="s">
        <v>403</v>
      </c>
    </row>
    <row r="28" spans="1:38" ht="50.1" customHeight="1" x14ac:dyDescent="0.3">
      <c r="A28" s="23" t="s">
        <v>52</v>
      </c>
      <c r="B28" s="157" t="s">
        <v>251</v>
      </c>
      <c r="C28" s="157" t="str">
        <f>VLOOKUP(A28,Quest_eng_2018!A:C,3,FALSE)</f>
        <v>Does the enterprise have and made public any limits/ceilings regarding the remuneration of Administrator/Manager?</v>
      </c>
      <c r="D28" s="26" t="s">
        <v>321</v>
      </c>
      <c r="E28" s="24" t="s">
        <v>146</v>
      </c>
      <c r="F28" s="24" t="s">
        <v>147</v>
      </c>
      <c r="G28" s="25">
        <v>1</v>
      </c>
      <c r="H28" s="24" t="s">
        <v>21</v>
      </c>
      <c r="I28" s="24" t="s">
        <v>22</v>
      </c>
      <c r="J28" s="24" t="s">
        <v>23</v>
      </c>
      <c r="K28" s="24" t="s">
        <v>24</v>
      </c>
      <c r="L28" s="24" t="s">
        <v>187</v>
      </c>
      <c r="M28" s="24" t="s">
        <v>188</v>
      </c>
      <c r="N28" s="24" t="s">
        <v>255</v>
      </c>
      <c r="O28" s="24" t="s">
        <v>255</v>
      </c>
      <c r="P28" s="24" t="s">
        <v>25</v>
      </c>
      <c r="Q28" s="24" t="s">
        <v>26</v>
      </c>
      <c r="R28" s="25">
        <v>1</v>
      </c>
      <c r="S28" s="24">
        <v>0</v>
      </c>
      <c r="T28" s="25">
        <f t="shared" si="0"/>
        <v>0.5</v>
      </c>
      <c r="U28" s="24" t="s">
        <v>255</v>
      </c>
      <c r="V28" s="24">
        <f>T28</f>
        <v>0.5</v>
      </c>
      <c r="W28" s="70" t="s">
        <v>23</v>
      </c>
      <c r="X28" s="87" t="s">
        <v>365</v>
      </c>
      <c r="Y28" s="70" t="s">
        <v>23</v>
      </c>
      <c r="Z28" s="87" t="s">
        <v>365</v>
      </c>
      <c r="AA28" s="70" t="s">
        <v>21</v>
      </c>
      <c r="AB28" s="82" t="s">
        <v>370</v>
      </c>
      <c r="AC28" s="70" t="s">
        <v>21</v>
      </c>
      <c r="AD28" s="82" t="s">
        <v>370</v>
      </c>
      <c r="AE28" s="70" t="s">
        <v>23</v>
      </c>
      <c r="AF28" s="75" t="s">
        <v>365</v>
      </c>
      <c r="AG28" s="70" t="s">
        <v>23</v>
      </c>
      <c r="AH28" s="75" t="s">
        <v>365</v>
      </c>
      <c r="AI28" s="70" t="s">
        <v>23</v>
      </c>
      <c r="AJ28" s="75" t="s">
        <v>365</v>
      </c>
      <c r="AK28" s="70" t="s">
        <v>23</v>
      </c>
      <c r="AL28" s="75" t="s">
        <v>365</v>
      </c>
    </row>
    <row r="29" spans="1:38" ht="50.1" customHeight="1" x14ac:dyDescent="0.3">
      <c r="A29" s="23" t="s">
        <v>53</v>
      </c>
      <c r="B29" s="157" t="s">
        <v>252</v>
      </c>
      <c r="C29" s="157" t="str">
        <f>VLOOKUP(A29,Quest_eng_2018!A:C,3,FALSE)</f>
        <v>Has the enterprise provided/disclosed any information on labour income, premiums, bonuses and other tangible benefits derived by the Administrator/Manager and by the Management Board members?</v>
      </c>
      <c r="D29" s="26" t="s">
        <v>321</v>
      </c>
      <c r="E29" s="24" t="s">
        <v>148</v>
      </c>
      <c r="F29" s="24" t="s">
        <v>149</v>
      </c>
      <c r="G29" s="25">
        <v>3</v>
      </c>
      <c r="H29" s="24" t="s">
        <v>21</v>
      </c>
      <c r="I29" s="24" t="s">
        <v>22</v>
      </c>
      <c r="J29" s="24" t="s">
        <v>23</v>
      </c>
      <c r="K29" s="24" t="s">
        <v>24</v>
      </c>
      <c r="L29" s="24" t="s">
        <v>187</v>
      </c>
      <c r="M29" s="24" t="s">
        <v>188</v>
      </c>
      <c r="N29" s="24" t="s">
        <v>255</v>
      </c>
      <c r="O29" s="24" t="s">
        <v>255</v>
      </c>
      <c r="P29" s="24" t="s">
        <v>25</v>
      </c>
      <c r="Q29" s="24" t="s">
        <v>26</v>
      </c>
      <c r="R29" s="25">
        <v>3</v>
      </c>
      <c r="S29" s="24">
        <v>0</v>
      </c>
      <c r="T29" s="25">
        <f t="shared" si="0"/>
        <v>1.5</v>
      </c>
      <c r="U29" s="24" t="s">
        <v>255</v>
      </c>
      <c r="V29" s="24">
        <f>T29</f>
        <v>1.5</v>
      </c>
      <c r="W29" s="70" t="s">
        <v>25</v>
      </c>
      <c r="X29" s="87" t="s">
        <v>421</v>
      </c>
      <c r="Y29" s="70" t="s">
        <v>23</v>
      </c>
      <c r="Z29" s="75" t="s">
        <v>365</v>
      </c>
      <c r="AA29" s="70" t="s">
        <v>25</v>
      </c>
      <c r="AB29" s="75" t="s">
        <v>385</v>
      </c>
      <c r="AC29" s="70" t="s">
        <v>23</v>
      </c>
      <c r="AD29" s="75" t="s">
        <v>365</v>
      </c>
      <c r="AE29" s="70" t="s">
        <v>23</v>
      </c>
      <c r="AF29" s="75" t="s">
        <v>365</v>
      </c>
      <c r="AG29" s="70" t="s">
        <v>23</v>
      </c>
      <c r="AH29" s="75" t="s">
        <v>365</v>
      </c>
      <c r="AI29" s="70" t="s">
        <v>23</v>
      </c>
      <c r="AJ29" s="75" t="s">
        <v>365</v>
      </c>
      <c r="AK29" s="70" t="s">
        <v>23</v>
      </c>
      <c r="AL29" s="75" t="s">
        <v>365</v>
      </c>
    </row>
    <row r="30" spans="1:38" ht="50.1" customHeight="1" x14ac:dyDescent="0.3">
      <c r="A30" s="23" t="s">
        <v>54</v>
      </c>
      <c r="B30" s="157" t="s">
        <v>253</v>
      </c>
      <c r="C30" s="157" t="str">
        <f>VLOOKUP(A30,Quest_eng_2018!A:C,3,FALSE)</f>
        <v>Is the enterprise actual number of employees displayed on the Web page?</v>
      </c>
      <c r="D30" s="26" t="s">
        <v>321</v>
      </c>
      <c r="E30" s="24" t="s">
        <v>150</v>
      </c>
      <c r="F30" s="24" t="s">
        <v>151</v>
      </c>
      <c r="G30" s="25">
        <v>1</v>
      </c>
      <c r="H30" s="24" t="s">
        <v>21</v>
      </c>
      <c r="I30" s="24" t="s">
        <v>22</v>
      </c>
      <c r="J30" s="24" t="s">
        <v>23</v>
      </c>
      <c r="K30" s="24" t="s">
        <v>24</v>
      </c>
      <c r="L30" s="24" t="s">
        <v>25</v>
      </c>
      <c r="M30" s="24" t="s">
        <v>26</v>
      </c>
      <c r="N30" s="24" t="s">
        <v>255</v>
      </c>
      <c r="O30" s="24" t="s">
        <v>255</v>
      </c>
      <c r="P30" s="24" t="s">
        <v>414</v>
      </c>
      <c r="Q30" s="24" t="s">
        <v>414</v>
      </c>
      <c r="R30" s="25">
        <v>1</v>
      </c>
      <c r="S30" s="24">
        <v>0</v>
      </c>
      <c r="T30" s="25">
        <f t="shared" si="0"/>
        <v>0.5</v>
      </c>
      <c r="U30" s="24" t="s">
        <v>255</v>
      </c>
      <c r="V30" s="24" t="s">
        <v>414</v>
      </c>
      <c r="W30" s="70" t="s">
        <v>21</v>
      </c>
      <c r="X30" s="87" t="s">
        <v>483</v>
      </c>
      <c r="Y30" s="70" t="s">
        <v>23</v>
      </c>
      <c r="Z30" s="75" t="s">
        <v>365</v>
      </c>
      <c r="AA30" s="70" t="s">
        <v>21</v>
      </c>
      <c r="AB30" s="82" t="s">
        <v>380</v>
      </c>
      <c r="AC30" s="70" t="s">
        <v>21</v>
      </c>
      <c r="AD30" s="82" t="s">
        <v>380</v>
      </c>
      <c r="AE30" s="70" t="s">
        <v>21</v>
      </c>
      <c r="AF30" s="75" t="s">
        <v>398</v>
      </c>
      <c r="AG30" s="70" t="s">
        <v>21</v>
      </c>
      <c r="AH30" s="75" t="s">
        <v>398</v>
      </c>
      <c r="AI30" s="70" t="s">
        <v>21</v>
      </c>
      <c r="AJ30" s="75" t="s">
        <v>410</v>
      </c>
      <c r="AK30" s="70" t="s">
        <v>21</v>
      </c>
      <c r="AL30" s="75" t="s">
        <v>410</v>
      </c>
    </row>
    <row r="31" spans="1:38" ht="50.1" customHeight="1" x14ac:dyDescent="0.3">
      <c r="A31" s="23" t="s">
        <v>55</v>
      </c>
      <c r="B31" s="157" t="s">
        <v>87</v>
      </c>
      <c r="C31" s="157" t="str">
        <f>VLOOKUP(A31,Quest_eng_2018!A:C,3,FALSE)</f>
        <v>Is the enterprise monthly average salary displayed on the Web page?</v>
      </c>
      <c r="D31" s="26" t="s">
        <v>321</v>
      </c>
      <c r="E31" s="24" t="s">
        <v>152</v>
      </c>
      <c r="F31" s="24" t="s">
        <v>153</v>
      </c>
      <c r="G31" s="25">
        <v>1</v>
      </c>
      <c r="H31" s="24" t="s">
        <v>21</v>
      </c>
      <c r="I31" s="24" t="s">
        <v>22</v>
      </c>
      <c r="J31" s="24" t="s">
        <v>23</v>
      </c>
      <c r="K31" s="24" t="s">
        <v>24</v>
      </c>
      <c r="L31" s="24" t="s">
        <v>25</v>
      </c>
      <c r="M31" s="24" t="s">
        <v>26</v>
      </c>
      <c r="N31" s="24" t="s">
        <v>255</v>
      </c>
      <c r="O31" s="24" t="s">
        <v>255</v>
      </c>
      <c r="P31" s="24" t="s">
        <v>414</v>
      </c>
      <c r="Q31" s="24" t="s">
        <v>414</v>
      </c>
      <c r="R31" s="25">
        <v>1</v>
      </c>
      <c r="S31" s="24">
        <v>0</v>
      </c>
      <c r="T31" s="25">
        <f t="shared" si="0"/>
        <v>0.5</v>
      </c>
      <c r="U31" s="24" t="s">
        <v>255</v>
      </c>
      <c r="V31" s="24" t="s">
        <v>414</v>
      </c>
      <c r="W31" s="70" t="s">
        <v>23</v>
      </c>
      <c r="X31" s="87" t="s">
        <v>365</v>
      </c>
      <c r="Y31" s="70" t="s">
        <v>23</v>
      </c>
      <c r="Z31" s="87" t="s">
        <v>365</v>
      </c>
      <c r="AA31" s="70" t="s">
        <v>23</v>
      </c>
      <c r="AB31" s="75" t="s">
        <v>365</v>
      </c>
      <c r="AC31" s="70" t="s">
        <v>23</v>
      </c>
      <c r="AD31" s="75" t="s">
        <v>365</v>
      </c>
      <c r="AE31" s="70" t="s">
        <v>21</v>
      </c>
      <c r="AF31" s="75" t="s">
        <v>398</v>
      </c>
      <c r="AG31" s="70" t="s">
        <v>23</v>
      </c>
      <c r="AH31" s="75" t="s">
        <v>365</v>
      </c>
      <c r="AI31" s="70" t="s">
        <v>23</v>
      </c>
      <c r="AJ31" s="75" t="s">
        <v>365</v>
      </c>
      <c r="AK31" s="70" t="s">
        <v>23</v>
      </c>
      <c r="AL31" s="75" t="s">
        <v>365</v>
      </c>
    </row>
    <row r="32" spans="1:38" ht="50.1" customHeight="1" x14ac:dyDescent="0.3">
      <c r="A32" s="23" t="s">
        <v>56</v>
      </c>
      <c r="B32" s="157" t="s">
        <v>88</v>
      </c>
      <c r="C32" s="157" t="str">
        <f>VLOOKUP(A32,Quest_eng_2018!A:C,3,FALSE)</f>
        <v>Does the enterprise have any rules on organising and conducting competitions for filling the vacancy of enterprise Administrator/Manager? Were such rules made public?</v>
      </c>
      <c r="D32" s="26" t="s">
        <v>321</v>
      </c>
      <c r="E32" s="24" t="s">
        <v>154</v>
      </c>
      <c r="F32" s="24" t="s">
        <v>155</v>
      </c>
      <c r="G32" s="25">
        <v>1</v>
      </c>
      <c r="H32" s="24" t="s">
        <v>21</v>
      </c>
      <c r="I32" s="24" t="s">
        <v>22</v>
      </c>
      <c r="J32" s="24" t="s">
        <v>23</v>
      </c>
      <c r="K32" s="24" t="s">
        <v>24</v>
      </c>
      <c r="L32" s="24" t="s">
        <v>25</v>
      </c>
      <c r="M32" s="24" t="s">
        <v>26</v>
      </c>
      <c r="N32" s="24" t="s">
        <v>255</v>
      </c>
      <c r="O32" s="24" t="s">
        <v>255</v>
      </c>
      <c r="P32" s="24" t="s">
        <v>414</v>
      </c>
      <c r="Q32" s="24" t="s">
        <v>414</v>
      </c>
      <c r="R32" s="25">
        <v>1</v>
      </c>
      <c r="S32" s="24">
        <v>0</v>
      </c>
      <c r="T32" s="25">
        <f t="shared" si="0"/>
        <v>0.5</v>
      </c>
      <c r="U32" s="24" t="s">
        <v>255</v>
      </c>
      <c r="V32" s="24" t="s">
        <v>414</v>
      </c>
      <c r="W32" s="201" t="s">
        <v>23</v>
      </c>
      <c r="X32" s="88" t="s">
        <v>365</v>
      </c>
      <c r="Y32" s="201" t="s">
        <v>23</v>
      </c>
      <c r="Z32" s="88" t="s">
        <v>365</v>
      </c>
      <c r="AA32" s="201" t="s">
        <v>23</v>
      </c>
      <c r="AB32" s="88" t="s">
        <v>365</v>
      </c>
      <c r="AC32" s="201" t="s">
        <v>23</v>
      </c>
      <c r="AD32" s="88" t="s">
        <v>365</v>
      </c>
      <c r="AE32" s="201" t="s">
        <v>23</v>
      </c>
      <c r="AF32" s="89" t="s">
        <v>365</v>
      </c>
      <c r="AG32" s="201" t="s">
        <v>23</v>
      </c>
      <c r="AH32" s="89" t="s">
        <v>365</v>
      </c>
      <c r="AI32" s="201" t="s">
        <v>23</v>
      </c>
      <c r="AJ32" s="88" t="s">
        <v>365</v>
      </c>
      <c r="AK32" s="201" t="s">
        <v>23</v>
      </c>
      <c r="AL32" s="88" t="s">
        <v>365</v>
      </c>
    </row>
    <row r="33" spans="1:38" ht="50.1" customHeight="1" x14ac:dyDescent="0.3">
      <c r="A33" s="28" t="s">
        <v>57</v>
      </c>
      <c r="B33" s="157" t="s">
        <v>89</v>
      </c>
      <c r="C33" s="157" t="str">
        <f>VLOOKUP(A33,Quest_eng_2018!A:C,3,FALSE)</f>
        <v>Does the enterprise have any rules on selecting and hiring the enterprise personnel? Were such rules made public?</v>
      </c>
      <c r="D33" s="26" t="s">
        <v>321</v>
      </c>
      <c r="E33" s="24" t="s">
        <v>156</v>
      </c>
      <c r="F33" s="24" t="s">
        <v>157</v>
      </c>
      <c r="G33" s="25">
        <v>1</v>
      </c>
      <c r="H33" s="24" t="s">
        <v>21</v>
      </c>
      <c r="I33" s="24" t="s">
        <v>22</v>
      </c>
      <c r="J33" s="24" t="s">
        <v>23</v>
      </c>
      <c r="K33" s="24" t="s">
        <v>24</v>
      </c>
      <c r="L33" s="24" t="s">
        <v>25</v>
      </c>
      <c r="M33" s="24" t="s">
        <v>26</v>
      </c>
      <c r="N33" s="24" t="s">
        <v>255</v>
      </c>
      <c r="O33" s="24" t="s">
        <v>255</v>
      </c>
      <c r="P33" s="24" t="s">
        <v>414</v>
      </c>
      <c r="Q33" s="24" t="s">
        <v>414</v>
      </c>
      <c r="R33" s="25">
        <v>1</v>
      </c>
      <c r="S33" s="24">
        <v>0</v>
      </c>
      <c r="T33" s="25">
        <f t="shared" si="0"/>
        <v>0.5</v>
      </c>
      <c r="U33" s="24" t="s">
        <v>255</v>
      </c>
      <c r="V33" s="24" t="s">
        <v>414</v>
      </c>
      <c r="W33" s="70" t="s">
        <v>21</v>
      </c>
      <c r="X33" s="24" t="s">
        <v>488</v>
      </c>
      <c r="Y33" s="70" t="s">
        <v>23</v>
      </c>
      <c r="Z33" s="75" t="s">
        <v>365</v>
      </c>
      <c r="AA33" s="70" t="s">
        <v>21</v>
      </c>
      <c r="AB33" s="87" t="s">
        <v>380</v>
      </c>
      <c r="AC33" s="70" t="s">
        <v>21</v>
      </c>
      <c r="AD33" s="87" t="s">
        <v>380</v>
      </c>
      <c r="AE33" s="70" t="s">
        <v>23</v>
      </c>
      <c r="AF33" s="75" t="s">
        <v>365</v>
      </c>
      <c r="AG33" s="70" t="s">
        <v>23</v>
      </c>
      <c r="AH33" s="75" t="s">
        <v>365</v>
      </c>
      <c r="AI33" s="70" t="s">
        <v>23</v>
      </c>
      <c r="AJ33" s="75" t="s">
        <v>365</v>
      </c>
      <c r="AK33" s="70" t="s">
        <v>23</v>
      </c>
      <c r="AL33" s="75" t="s">
        <v>365</v>
      </c>
    </row>
    <row r="34" spans="1:38" ht="50.1" customHeight="1" x14ac:dyDescent="0.3">
      <c r="A34" s="28" t="s">
        <v>58</v>
      </c>
      <c r="B34" s="157" t="s">
        <v>90</v>
      </c>
      <c r="C34" s="157" t="str">
        <f>VLOOKUP(A34,Quest_eng_2018!A:C,3,FALSE)</f>
        <v>Does the enterprise publish any job offers on its Web page and/or somewhere else?</v>
      </c>
      <c r="D34" s="26" t="s">
        <v>321</v>
      </c>
      <c r="E34" s="24" t="s">
        <v>158</v>
      </c>
      <c r="F34" s="24" t="s">
        <v>159</v>
      </c>
      <c r="G34" s="25">
        <v>1</v>
      </c>
      <c r="H34" s="24" t="s">
        <v>21</v>
      </c>
      <c r="I34" s="24" t="s">
        <v>22</v>
      </c>
      <c r="J34" s="24" t="s">
        <v>23</v>
      </c>
      <c r="K34" s="24" t="s">
        <v>24</v>
      </c>
      <c r="L34" s="24" t="s">
        <v>25</v>
      </c>
      <c r="M34" s="24" t="s">
        <v>26</v>
      </c>
      <c r="N34" s="24" t="s">
        <v>255</v>
      </c>
      <c r="O34" s="24" t="s">
        <v>255</v>
      </c>
      <c r="P34" s="24" t="s">
        <v>414</v>
      </c>
      <c r="Q34" s="24" t="s">
        <v>414</v>
      </c>
      <c r="R34" s="25">
        <v>1</v>
      </c>
      <c r="S34" s="24">
        <v>0</v>
      </c>
      <c r="T34" s="25">
        <f t="shared" si="0"/>
        <v>0.5</v>
      </c>
      <c r="U34" s="24" t="s">
        <v>255</v>
      </c>
      <c r="V34" s="24" t="s">
        <v>414</v>
      </c>
      <c r="W34" s="70" t="s">
        <v>21</v>
      </c>
      <c r="X34" s="87" t="s">
        <v>416</v>
      </c>
      <c r="Y34" s="70" t="s">
        <v>21</v>
      </c>
      <c r="Z34" s="87" t="s">
        <v>416</v>
      </c>
      <c r="AA34" s="70" t="s">
        <v>21</v>
      </c>
      <c r="AB34" s="87" t="s">
        <v>390</v>
      </c>
      <c r="AC34" s="70" t="s">
        <v>21</v>
      </c>
      <c r="AD34" s="87" t="s">
        <v>390</v>
      </c>
      <c r="AE34" s="70" t="s">
        <v>21</v>
      </c>
      <c r="AF34" s="87" t="s">
        <v>391</v>
      </c>
      <c r="AG34" s="70" t="s">
        <v>21</v>
      </c>
      <c r="AH34" s="87" t="s">
        <v>391</v>
      </c>
      <c r="AI34" s="70" t="s">
        <v>21</v>
      </c>
      <c r="AJ34" s="75" t="s">
        <v>411</v>
      </c>
      <c r="AK34" s="70" t="s">
        <v>21</v>
      </c>
      <c r="AL34" s="75" t="s">
        <v>411</v>
      </c>
    </row>
    <row r="35" spans="1:38" ht="50.1" customHeight="1" x14ac:dyDescent="0.3">
      <c r="A35" s="23" t="s">
        <v>59</v>
      </c>
      <c r="B35" s="157" t="s">
        <v>91</v>
      </c>
      <c r="C35" s="157" t="str">
        <f>VLOOKUP(A35,Quest_eng_2018!A:C,3,FALSE)</f>
        <v>Does the enterprise publish the selection procedure outcomes?</v>
      </c>
      <c r="D35" s="26" t="s">
        <v>321</v>
      </c>
      <c r="E35" s="24" t="s">
        <v>160</v>
      </c>
      <c r="F35" s="24" t="s">
        <v>161</v>
      </c>
      <c r="G35" s="25">
        <v>2</v>
      </c>
      <c r="H35" s="24" t="s">
        <v>21</v>
      </c>
      <c r="I35" s="24" t="s">
        <v>22</v>
      </c>
      <c r="J35" s="24" t="s">
        <v>23</v>
      </c>
      <c r="K35" s="24" t="s">
        <v>24</v>
      </c>
      <c r="L35" s="24" t="s">
        <v>25</v>
      </c>
      <c r="M35" s="24" t="s">
        <v>26</v>
      </c>
      <c r="N35" s="24" t="s">
        <v>255</v>
      </c>
      <c r="O35" s="24" t="s">
        <v>255</v>
      </c>
      <c r="P35" s="24" t="s">
        <v>414</v>
      </c>
      <c r="Q35" s="24" t="s">
        <v>414</v>
      </c>
      <c r="R35" s="25">
        <v>2</v>
      </c>
      <c r="S35" s="24">
        <v>0</v>
      </c>
      <c r="T35" s="25">
        <f t="shared" si="0"/>
        <v>1</v>
      </c>
      <c r="U35" s="24" t="s">
        <v>255</v>
      </c>
      <c r="V35" s="24" t="s">
        <v>414</v>
      </c>
      <c r="W35" s="70" t="s">
        <v>25</v>
      </c>
      <c r="X35" s="87" t="s">
        <v>497</v>
      </c>
      <c r="Y35" s="70" t="s">
        <v>23</v>
      </c>
      <c r="Z35" s="75" t="s">
        <v>365</v>
      </c>
      <c r="AA35" s="70" t="s">
        <v>21</v>
      </c>
      <c r="AB35" s="75" t="s">
        <v>494</v>
      </c>
      <c r="AC35" s="70" t="s">
        <v>21</v>
      </c>
      <c r="AD35" s="75" t="s">
        <v>494</v>
      </c>
      <c r="AE35" s="70" t="s">
        <v>23</v>
      </c>
      <c r="AF35" s="75" t="s">
        <v>365</v>
      </c>
      <c r="AG35" s="70" t="s">
        <v>23</v>
      </c>
      <c r="AH35" s="75" t="s">
        <v>365</v>
      </c>
      <c r="AI35" s="70" t="s">
        <v>23</v>
      </c>
      <c r="AJ35" s="75" t="s">
        <v>365</v>
      </c>
      <c r="AK35" s="70" t="s">
        <v>23</v>
      </c>
      <c r="AL35" s="75" t="s">
        <v>365</v>
      </c>
    </row>
    <row r="36" spans="1:38" ht="50.1" customHeight="1" x14ac:dyDescent="0.3">
      <c r="A36" s="13" t="s">
        <v>60</v>
      </c>
      <c r="B36" s="162" t="s">
        <v>92</v>
      </c>
      <c r="C36" s="162" t="str">
        <f>VLOOKUP(A36,Quest_eng_2018!A:C,3,FALSE)</f>
        <v>Does the enterprise has a mechanism in place to report non-ethical behaviours and corruption acts (hot-line, online form, etc.)?</v>
      </c>
      <c r="D36" s="8" t="s">
        <v>322</v>
      </c>
      <c r="E36" s="1" t="s">
        <v>162</v>
      </c>
      <c r="F36" s="1" t="s">
        <v>163</v>
      </c>
      <c r="G36" s="9">
        <v>2</v>
      </c>
      <c r="H36" s="1" t="s">
        <v>21</v>
      </c>
      <c r="I36" s="1" t="s">
        <v>22</v>
      </c>
      <c r="J36" s="1" t="s">
        <v>23</v>
      </c>
      <c r="K36" s="1" t="s">
        <v>24</v>
      </c>
      <c r="L36" s="1" t="s">
        <v>25</v>
      </c>
      <c r="M36" s="1" t="s">
        <v>26</v>
      </c>
      <c r="N36" s="1" t="s">
        <v>255</v>
      </c>
      <c r="O36" s="1" t="s">
        <v>255</v>
      </c>
      <c r="P36" s="1" t="s">
        <v>414</v>
      </c>
      <c r="Q36" s="1" t="s">
        <v>414</v>
      </c>
      <c r="R36" s="9">
        <v>2</v>
      </c>
      <c r="S36" s="1">
        <v>0</v>
      </c>
      <c r="T36" s="9">
        <f t="shared" si="0"/>
        <v>1</v>
      </c>
      <c r="U36" s="1" t="s">
        <v>255</v>
      </c>
      <c r="V36" s="1" t="s">
        <v>414</v>
      </c>
      <c r="W36" s="70" t="s">
        <v>21</v>
      </c>
      <c r="X36" s="1" t="s">
        <v>425</v>
      </c>
      <c r="Y36" s="70" t="s">
        <v>21</v>
      </c>
      <c r="Z36" s="88" t="s">
        <v>425</v>
      </c>
      <c r="AA36" s="70" t="s">
        <v>21</v>
      </c>
      <c r="AB36" s="220" t="s">
        <v>496</v>
      </c>
      <c r="AC36" s="70" t="s">
        <v>21</v>
      </c>
      <c r="AD36" s="88" t="s">
        <v>378</v>
      </c>
      <c r="AE36" s="70" t="s">
        <v>23</v>
      </c>
      <c r="AF36" s="88" t="s">
        <v>365</v>
      </c>
      <c r="AG36" s="70" t="s">
        <v>23</v>
      </c>
      <c r="AH36" s="88" t="s">
        <v>365</v>
      </c>
      <c r="AI36" s="70" t="s">
        <v>21</v>
      </c>
      <c r="AJ36" s="124" t="s">
        <v>516</v>
      </c>
      <c r="AK36" s="70" t="s">
        <v>23</v>
      </c>
      <c r="AL36" s="124" t="s">
        <v>365</v>
      </c>
    </row>
    <row r="37" spans="1:38" ht="50.1" customHeight="1" x14ac:dyDescent="0.3">
      <c r="A37" s="13" t="s">
        <v>61</v>
      </c>
      <c r="B37" s="162" t="s">
        <v>93</v>
      </c>
      <c r="C37" s="162" t="str">
        <f>VLOOKUP(A37,Quest_eng_2018!A:C,3,FALSE)</f>
        <v>Has the enterprise developed and published an Ethics Code for its employees?</v>
      </c>
      <c r="D37" s="8" t="s">
        <v>322</v>
      </c>
      <c r="E37" s="1" t="s">
        <v>164</v>
      </c>
      <c r="F37" s="1" t="s">
        <v>165</v>
      </c>
      <c r="G37" s="9">
        <v>2</v>
      </c>
      <c r="H37" s="1" t="s">
        <v>21</v>
      </c>
      <c r="I37" s="1" t="s">
        <v>22</v>
      </c>
      <c r="J37" s="1" t="s">
        <v>23</v>
      </c>
      <c r="K37" s="1" t="s">
        <v>24</v>
      </c>
      <c r="L37" s="1" t="s">
        <v>25</v>
      </c>
      <c r="M37" s="1" t="s">
        <v>26</v>
      </c>
      <c r="N37" s="1" t="s">
        <v>255</v>
      </c>
      <c r="O37" s="1" t="s">
        <v>255</v>
      </c>
      <c r="P37" s="1" t="s">
        <v>414</v>
      </c>
      <c r="Q37" s="1" t="s">
        <v>414</v>
      </c>
      <c r="R37" s="9">
        <v>2</v>
      </c>
      <c r="S37" s="1">
        <v>0</v>
      </c>
      <c r="T37" s="9">
        <f t="shared" si="0"/>
        <v>1</v>
      </c>
      <c r="U37" s="1" t="s">
        <v>255</v>
      </c>
      <c r="V37" s="1" t="s">
        <v>414</v>
      </c>
      <c r="W37" s="70" t="s">
        <v>23</v>
      </c>
      <c r="X37" s="88" t="s">
        <v>365</v>
      </c>
      <c r="Y37" s="70" t="s">
        <v>23</v>
      </c>
      <c r="Z37" s="88" t="s">
        <v>365</v>
      </c>
      <c r="AA37" s="70" t="s">
        <v>21</v>
      </c>
      <c r="AB37" s="89" t="s">
        <v>379</v>
      </c>
      <c r="AC37" s="70" t="s">
        <v>21</v>
      </c>
      <c r="AD37" s="89" t="s">
        <v>379</v>
      </c>
      <c r="AE37" s="70" t="s">
        <v>21</v>
      </c>
      <c r="AF37" s="88" t="s">
        <v>393</v>
      </c>
      <c r="AG37" s="70" t="s">
        <v>21</v>
      </c>
      <c r="AH37" s="88" t="s">
        <v>393</v>
      </c>
      <c r="AI37" s="70" t="s">
        <v>23</v>
      </c>
      <c r="AJ37" s="104" t="s">
        <v>365</v>
      </c>
      <c r="AK37" s="70" t="s">
        <v>23</v>
      </c>
      <c r="AL37" s="104" t="s">
        <v>365</v>
      </c>
    </row>
    <row r="38" spans="1:38" ht="50.1" customHeight="1" x14ac:dyDescent="0.3">
      <c r="A38" s="13" t="s">
        <v>62</v>
      </c>
      <c r="B38" s="162" t="s">
        <v>94</v>
      </c>
      <c r="C38" s="162" t="str">
        <f>VLOOKUP(A38,Quest_eng_2018!A:C,3,FALSE)</f>
        <v>Has the enterprise developed and implemented a Corporate Governance Code (standards)?</v>
      </c>
      <c r="D38" s="8" t="s">
        <v>322</v>
      </c>
      <c r="E38" s="1" t="s">
        <v>166</v>
      </c>
      <c r="F38" s="1" t="s">
        <v>167</v>
      </c>
      <c r="G38" s="9">
        <v>2</v>
      </c>
      <c r="H38" s="1" t="s">
        <v>21</v>
      </c>
      <c r="I38" s="1" t="s">
        <v>22</v>
      </c>
      <c r="J38" s="1" t="s">
        <v>23</v>
      </c>
      <c r="K38" s="1" t="s">
        <v>24</v>
      </c>
      <c r="L38" s="1" t="s">
        <v>25</v>
      </c>
      <c r="M38" s="1" t="s">
        <v>26</v>
      </c>
      <c r="N38" s="1" t="s">
        <v>255</v>
      </c>
      <c r="O38" s="1" t="s">
        <v>255</v>
      </c>
      <c r="P38" s="1" t="s">
        <v>414</v>
      </c>
      <c r="Q38" s="1" t="s">
        <v>414</v>
      </c>
      <c r="R38" s="9">
        <v>2</v>
      </c>
      <c r="S38" s="1">
        <v>0</v>
      </c>
      <c r="T38" s="9">
        <f t="shared" si="0"/>
        <v>1</v>
      </c>
      <c r="U38" s="1" t="s">
        <v>255</v>
      </c>
      <c r="V38" s="1" t="s">
        <v>414</v>
      </c>
      <c r="W38" s="201" t="s">
        <v>23</v>
      </c>
      <c r="X38" s="88" t="s">
        <v>365</v>
      </c>
      <c r="Y38" s="201" t="s">
        <v>23</v>
      </c>
      <c r="Z38" s="88" t="s">
        <v>365</v>
      </c>
      <c r="AA38" s="201" t="s">
        <v>23</v>
      </c>
      <c r="AB38" s="89" t="s">
        <v>365</v>
      </c>
      <c r="AC38" s="201" t="s">
        <v>23</v>
      </c>
      <c r="AD38" s="89" t="s">
        <v>365</v>
      </c>
      <c r="AE38" s="201" t="s">
        <v>23</v>
      </c>
      <c r="AF38" s="89" t="s">
        <v>365</v>
      </c>
      <c r="AG38" s="201" t="s">
        <v>23</v>
      </c>
      <c r="AH38" s="89" t="s">
        <v>365</v>
      </c>
      <c r="AI38" s="201" t="s">
        <v>23</v>
      </c>
      <c r="AJ38" s="104" t="s">
        <v>365</v>
      </c>
      <c r="AK38" s="201" t="s">
        <v>23</v>
      </c>
      <c r="AL38" s="104" t="s">
        <v>365</v>
      </c>
    </row>
    <row r="39" spans="1:38" ht="50.1" customHeight="1" x14ac:dyDescent="0.3">
      <c r="A39" s="13" t="s">
        <v>63</v>
      </c>
      <c r="B39" s="162" t="s">
        <v>95</v>
      </c>
      <c r="C39" s="162" t="str">
        <f>VLOOKUP(A39,Quest_eng_2018!A:C,3,FALSE)</f>
        <v>Has the enterprise developed and published anti-corruption programmes (comprised by the Ethics Code, Corporate Governance Code or by any other document) aimed at preventing and addressing the risks of corruption?</v>
      </c>
      <c r="D39" s="8" t="s">
        <v>322</v>
      </c>
      <c r="E39" s="1" t="s">
        <v>168</v>
      </c>
      <c r="F39" s="1" t="s">
        <v>169</v>
      </c>
      <c r="G39" s="9">
        <v>4</v>
      </c>
      <c r="H39" s="1" t="s">
        <v>21</v>
      </c>
      <c r="I39" s="1" t="s">
        <v>22</v>
      </c>
      <c r="J39" s="1" t="s">
        <v>23</v>
      </c>
      <c r="K39" s="1" t="s">
        <v>24</v>
      </c>
      <c r="L39" s="1" t="s">
        <v>187</v>
      </c>
      <c r="M39" s="1" t="s">
        <v>216</v>
      </c>
      <c r="N39" s="1" t="s">
        <v>255</v>
      </c>
      <c r="O39" s="1" t="s">
        <v>255</v>
      </c>
      <c r="P39" s="1" t="s">
        <v>25</v>
      </c>
      <c r="Q39" s="1" t="s">
        <v>26</v>
      </c>
      <c r="R39" s="9">
        <v>4</v>
      </c>
      <c r="S39" s="1">
        <v>0</v>
      </c>
      <c r="T39" s="9">
        <f t="shared" si="0"/>
        <v>2</v>
      </c>
      <c r="U39" s="1" t="s">
        <v>255</v>
      </c>
      <c r="V39" s="1">
        <f>T39</f>
        <v>2</v>
      </c>
      <c r="W39" s="70" t="s">
        <v>23</v>
      </c>
      <c r="X39" s="88" t="s">
        <v>365</v>
      </c>
      <c r="Y39" s="70" t="s">
        <v>23</v>
      </c>
      <c r="Z39" s="88" t="s">
        <v>365</v>
      </c>
      <c r="AA39" s="70" t="s">
        <v>25</v>
      </c>
      <c r="AB39" s="220" t="s">
        <v>376</v>
      </c>
      <c r="AC39" s="70" t="s">
        <v>25</v>
      </c>
      <c r="AD39" s="220" t="s">
        <v>376</v>
      </c>
      <c r="AE39" s="70" t="s">
        <v>25</v>
      </c>
      <c r="AF39" s="88" t="s">
        <v>393</v>
      </c>
      <c r="AG39" s="70" t="s">
        <v>25</v>
      </c>
      <c r="AH39" s="88" t="s">
        <v>393</v>
      </c>
      <c r="AI39" s="70" t="s">
        <v>23</v>
      </c>
      <c r="AJ39" s="104" t="s">
        <v>365</v>
      </c>
      <c r="AK39" s="70" t="s">
        <v>23</v>
      </c>
      <c r="AL39" s="104" t="s">
        <v>365</v>
      </c>
    </row>
    <row r="40" spans="1:38" ht="50.1" customHeight="1" x14ac:dyDescent="0.3">
      <c r="A40" s="13" t="s">
        <v>64</v>
      </c>
      <c r="B40" s="162" t="s">
        <v>96</v>
      </c>
      <c r="C40" s="162" t="str">
        <f>VLOOKUP(A40,Quest_eng_2018!A:C,3,FALSE)</f>
        <v>Has the enterprise developed and made public any protection mechanisms of whistleblowers who reported acts of corruption?</v>
      </c>
      <c r="D40" s="8" t="s">
        <v>322</v>
      </c>
      <c r="E40" s="1" t="s">
        <v>170</v>
      </c>
      <c r="F40" s="1" t="s">
        <v>171</v>
      </c>
      <c r="G40" s="9">
        <v>2</v>
      </c>
      <c r="H40" s="1" t="s">
        <v>21</v>
      </c>
      <c r="I40" s="1" t="s">
        <v>22</v>
      </c>
      <c r="J40" s="1" t="s">
        <v>23</v>
      </c>
      <c r="K40" s="1" t="s">
        <v>24</v>
      </c>
      <c r="L40" s="1" t="s">
        <v>25</v>
      </c>
      <c r="M40" s="1" t="s">
        <v>26</v>
      </c>
      <c r="N40" s="1" t="s">
        <v>255</v>
      </c>
      <c r="O40" s="1" t="s">
        <v>255</v>
      </c>
      <c r="P40" s="1" t="s">
        <v>414</v>
      </c>
      <c r="Q40" s="1" t="s">
        <v>414</v>
      </c>
      <c r="R40" s="9">
        <v>2</v>
      </c>
      <c r="S40" s="1">
        <v>0</v>
      </c>
      <c r="T40" s="9">
        <f t="shared" si="0"/>
        <v>1</v>
      </c>
      <c r="U40" s="1" t="s">
        <v>255</v>
      </c>
      <c r="V40" s="1" t="s">
        <v>414</v>
      </c>
      <c r="W40" s="70" t="s">
        <v>21</v>
      </c>
      <c r="X40" s="1" t="s">
        <v>489</v>
      </c>
      <c r="Y40" s="70" t="s">
        <v>23</v>
      </c>
      <c r="Z40" s="88" t="s">
        <v>365</v>
      </c>
      <c r="AA40" s="70" t="s">
        <v>21</v>
      </c>
      <c r="AB40" s="88" t="s">
        <v>495</v>
      </c>
      <c r="AC40" s="70" t="s">
        <v>23</v>
      </c>
      <c r="AD40" s="89" t="s">
        <v>365</v>
      </c>
      <c r="AE40" s="70" t="s">
        <v>23</v>
      </c>
      <c r="AF40" s="89" t="s">
        <v>365</v>
      </c>
      <c r="AG40" s="70" t="s">
        <v>23</v>
      </c>
      <c r="AH40" s="89" t="s">
        <v>365</v>
      </c>
      <c r="AI40" s="70" t="s">
        <v>23</v>
      </c>
      <c r="AJ40" s="124" t="s">
        <v>365</v>
      </c>
      <c r="AK40" s="70" t="s">
        <v>23</v>
      </c>
      <c r="AL40" s="104" t="s">
        <v>365</v>
      </c>
    </row>
    <row r="41" spans="1:38" ht="50.1" customHeight="1" x14ac:dyDescent="0.3">
      <c r="A41" s="13" t="s">
        <v>65</v>
      </c>
      <c r="B41" s="162" t="s">
        <v>97</v>
      </c>
      <c r="C41" s="162" t="str">
        <f>VLOOKUP(A41,Quest_eng_2018!A:C,3,FALSE)</f>
        <v>Is there any information on training courses on anti-corruption fight conducted by the enterprise for its employees or managers available on the Web page?</v>
      </c>
      <c r="D41" s="8" t="s">
        <v>322</v>
      </c>
      <c r="E41" s="1" t="s">
        <v>172</v>
      </c>
      <c r="F41" s="1" t="s">
        <v>173</v>
      </c>
      <c r="G41" s="9">
        <v>1</v>
      </c>
      <c r="H41" s="1" t="s">
        <v>21</v>
      </c>
      <c r="I41" s="1" t="s">
        <v>22</v>
      </c>
      <c r="J41" s="1" t="s">
        <v>23</v>
      </c>
      <c r="K41" s="1" t="s">
        <v>24</v>
      </c>
      <c r="L41" s="1" t="s">
        <v>25</v>
      </c>
      <c r="M41" s="1" t="s">
        <v>26</v>
      </c>
      <c r="N41" s="1" t="s">
        <v>255</v>
      </c>
      <c r="O41" s="1" t="s">
        <v>255</v>
      </c>
      <c r="P41" s="1" t="s">
        <v>414</v>
      </c>
      <c r="Q41" s="1" t="s">
        <v>414</v>
      </c>
      <c r="R41" s="9">
        <v>1</v>
      </c>
      <c r="S41" s="1">
        <v>0</v>
      </c>
      <c r="T41" s="9">
        <f t="shared" si="0"/>
        <v>0.5</v>
      </c>
      <c r="U41" s="1" t="s">
        <v>255</v>
      </c>
      <c r="V41" s="1" t="s">
        <v>414</v>
      </c>
      <c r="W41" s="70" t="s">
        <v>23</v>
      </c>
      <c r="X41" s="45" t="s">
        <v>365</v>
      </c>
      <c r="Y41" s="70" t="s">
        <v>23</v>
      </c>
      <c r="Z41" s="45" t="s">
        <v>365</v>
      </c>
      <c r="AA41" s="70" t="s">
        <v>23</v>
      </c>
      <c r="AB41" s="45" t="s">
        <v>365</v>
      </c>
      <c r="AC41" s="70" t="s">
        <v>23</v>
      </c>
      <c r="AD41" s="45" t="s">
        <v>365</v>
      </c>
      <c r="AE41" s="70" t="s">
        <v>23</v>
      </c>
      <c r="AF41" s="45" t="s">
        <v>365</v>
      </c>
      <c r="AG41" s="70" t="s">
        <v>23</v>
      </c>
      <c r="AH41" s="45" t="s">
        <v>365</v>
      </c>
      <c r="AI41" s="70" t="s">
        <v>23</v>
      </c>
      <c r="AJ41" s="45" t="s">
        <v>365</v>
      </c>
      <c r="AK41" s="70" t="s">
        <v>23</v>
      </c>
      <c r="AL41" s="45" t="s">
        <v>365</v>
      </c>
    </row>
    <row r="42" spans="1:38" ht="50.1" customHeight="1" x14ac:dyDescent="0.3">
      <c r="A42" s="144" t="s">
        <v>66</v>
      </c>
      <c r="B42" s="158" t="s">
        <v>98</v>
      </c>
      <c r="C42" s="158" t="str">
        <f>VLOOKUP(A42,Quest_eng_2018!A:C,3,FALSE)</f>
        <v>Has the company published on the web rules and procedures for awarding grants, donations, sponsorships?</v>
      </c>
      <c r="D42" s="145" t="s">
        <v>323</v>
      </c>
      <c r="E42" s="146" t="s">
        <v>174</v>
      </c>
      <c r="F42" s="146" t="s">
        <v>175</v>
      </c>
      <c r="G42" s="147">
        <v>2</v>
      </c>
      <c r="H42" s="146" t="s">
        <v>21</v>
      </c>
      <c r="I42" s="146" t="s">
        <v>22</v>
      </c>
      <c r="J42" s="146" t="s">
        <v>23</v>
      </c>
      <c r="K42" s="146" t="s">
        <v>24</v>
      </c>
      <c r="L42" s="146" t="s">
        <v>25</v>
      </c>
      <c r="M42" s="146" t="s">
        <v>26</v>
      </c>
      <c r="N42" s="146" t="s">
        <v>255</v>
      </c>
      <c r="O42" s="146" t="s">
        <v>255</v>
      </c>
      <c r="P42" s="146" t="s">
        <v>414</v>
      </c>
      <c r="Q42" s="146" t="s">
        <v>414</v>
      </c>
      <c r="R42" s="147">
        <v>2</v>
      </c>
      <c r="S42" s="146">
        <v>0</v>
      </c>
      <c r="T42" s="147">
        <f t="shared" si="0"/>
        <v>1</v>
      </c>
      <c r="U42" s="146" t="s">
        <v>255</v>
      </c>
      <c r="V42" s="146" t="s">
        <v>414</v>
      </c>
      <c r="W42" s="70" t="s">
        <v>21</v>
      </c>
      <c r="X42" s="148" t="s">
        <v>426</v>
      </c>
      <c r="Y42" s="70" t="s">
        <v>21</v>
      </c>
      <c r="Z42" s="148" t="s">
        <v>426</v>
      </c>
      <c r="AA42" s="70" t="s">
        <v>21</v>
      </c>
      <c r="AB42" s="148" t="s">
        <v>389</v>
      </c>
      <c r="AC42" s="70" t="s">
        <v>21</v>
      </c>
      <c r="AD42" s="148" t="s">
        <v>389</v>
      </c>
      <c r="AE42" s="70" t="s">
        <v>25</v>
      </c>
      <c r="AF42" s="221" t="s">
        <v>399</v>
      </c>
      <c r="AG42" s="70" t="s">
        <v>25</v>
      </c>
      <c r="AH42" s="221" t="s">
        <v>399</v>
      </c>
      <c r="AI42" s="70" t="s">
        <v>23</v>
      </c>
      <c r="AJ42" s="148" t="s">
        <v>365</v>
      </c>
      <c r="AK42" s="70" t="s">
        <v>23</v>
      </c>
      <c r="AL42" s="148" t="s">
        <v>365</v>
      </c>
    </row>
    <row r="43" spans="1:38" ht="50.1" customHeight="1" x14ac:dyDescent="0.3">
      <c r="A43" s="144" t="s">
        <v>67</v>
      </c>
      <c r="B43" s="158" t="s">
        <v>99</v>
      </c>
      <c r="C43" s="158" t="str">
        <f>VLOOKUP(A43,Quest_eng_2018!A:C,3,FALSE)</f>
        <v>Does the enterprise publish the list of financial support applications rejected by the company in 2019 and the reason for the rejection of the requests on the webpage?</v>
      </c>
      <c r="D43" s="145" t="s">
        <v>323</v>
      </c>
      <c r="E43" s="146" t="s">
        <v>176</v>
      </c>
      <c r="F43" s="146" t="s">
        <v>177</v>
      </c>
      <c r="G43" s="147">
        <v>1</v>
      </c>
      <c r="H43" s="146" t="s">
        <v>21</v>
      </c>
      <c r="I43" s="146" t="s">
        <v>22</v>
      </c>
      <c r="J43" s="146" t="s">
        <v>23</v>
      </c>
      <c r="K43" s="146" t="s">
        <v>71</v>
      </c>
      <c r="L43" s="146" t="s">
        <v>25</v>
      </c>
      <c r="M43" s="146" t="s">
        <v>26</v>
      </c>
      <c r="N43" s="146" t="s">
        <v>255</v>
      </c>
      <c r="O43" s="146" t="s">
        <v>255</v>
      </c>
      <c r="P43" s="146" t="s">
        <v>414</v>
      </c>
      <c r="Q43" s="146" t="s">
        <v>414</v>
      </c>
      <c r="R43" s="147">
        <v>1</v>
      </c>
      <c r="S43" s="146">
        <v>0</v>
      </c>
      <c r="T43" s="147">
        <f t="shared" si="0"/>
        <v>0.5</v>
      </c>
      <c r="U43" s="146" t="s">
        <v>255</v>
      </c>
      <c r="V43" s="146" t="s">
        <v>414</v>
      </c>
      <c r="W43" s="70" t="s">
        <v>21</v>
      </c>
      <c r="X43" s="148" t="s">
        <v>498</v>
      </c>
      <c r="Y43" s="70" t="s">
        <v>21</v>
      </c>
      <c r="Z43" s="149" t="s">
        <v>427</v>
      </c>
      <c r="AA43" s="70" t="s">
        <v>23</v>
      </c>
      <c r="AB43" s="149" t="s">
        <v>365</v>
      </c>
      <c r="AC43" s="70" t="s">
        <v>23</v>
      </c>
      <c r="AD43" s="149" t="s">
        <v>365</v>
      </c>
      <c r="AE43" s="70" t="s">
        <v>23</v>
      </c>
      <c r="AF43" s="149" t="s">
        <v>365</v>
      </c>
      <c r="AG43" s="70" t="s">
        <v>23</v>
      </c>
      <c r="AH43" s="149" t="s">
        <v>365</v>
      </c>
      <c r="AI43" s="70" t="s">
        <v>23</v>
      </c>
      <c r="AJ43" s="149" t="s">
        <v>365</v>
      </c>
      <c r="AK43" s="70" t="s">
        <v>23</v>
      </c>
      <c r="AL43" s="149" t="s">
        <v>365</v>
      </c>
    </row>
    <row r="44" spans="1:38" ht="50.1" customHeight="1" x14ac:dyDescent="0.3">
      <c r="A44" s="144" t="s">
        <v>68</v>
      </c>
      <c r="B44" s="158" t="s">
        <v>182</v>
      </c>
      <c r="C44" s="158" t="str">
        <f>VLOOKUP(A44,Quest_eng_2018!A:C,3,FALSE)</f>
        <v>Does the company publish the amounts and beneficiaries of grants, donations and sponsorships in 2019 (such as various social, cultural, educational, sports or other events, supported by the enterprise) on the webpage?</v>
      </c>
      <c r="D44" s="145" t="s">
        <v>323</v>
      </c>
      <c r="E44" s="146" t="s">
        <v>178</v>
      </c>
      <c r="F44" s="146" t="s">
        <v>179</v>
      </c>
      <c r="G44" s="147">
        <v>4</v>
      </c>
      <c r="H44" s="146" t="s">
        <v>21</v>
      </c>
      <c r="I44" s="146" t="s">
        <v>22</v>
      </c>
      <c r="J44" s="146" t="s">
        <v>23</v>
      </c>
      <c r="K44" s="146" t="s">
        <v>24</v>
      </c>
      <c r="L44" s="146" t="s">
        <v>187</v>
      </c>
      <c r="M44" s="146" t="s">
        <v>188</v>
      </c>
      <c r="N44" s="146" t="s">
        <v>255</v>
      </c>
      <c r="O44" s="146" t="s">
        <v>255</v>
      </c>
      <c r="P44" s="146" t="s">
        <v>25</v>
      </c>
      <c r="Q44" s="146" t="s">
        <v>26</v>
      </c>
      <c r="R44" s="147">
        <v>4</v>
      </c>
      <c r="S44" s="146">
        <v>0</v>
      </c>
      <c r="T44" s="147">
        <f t="shared" si="0"/>
        <v>2</v>
      </c>
      <c r="U44" s="146" t="s">
        <v>255</v>
      </c>
      <c r="V44" s="146">
        <f>T44</f>
        <v>2</v>
      </c>
      <c r="W44" s="70" t="s">
        <v>21</v>
      </c>
      <c r="X44" s="149" t="s">
        <v>427</v>
      </c>
      <c r="Y44" s="70" t="s">
        <v>21</v>
      </c>
      <c r="Z44" s="149" t="s">
        <v>427</v>
      </c>
      <c r="AA44" s="70" t="s">
        <v>21</v>
      </c>
      <c r="AB44" s="149" t="s">
        <v>388</v>
      </c>
      <c r="AC44" s="70" t="s">
        <v>21</v>
      </c>
      <c r="AD44" s="149" t="s">
        <v>388</v>
      </c>
      <c r="AE44" s="70" t="s">
        <v>23</v>
      </c>
      <c r="AF44" s="149" t="s">
        <v>365</v>
      </c>
      <c r="AG44" s="70" t="s">
        <v>23</v>
      </c>
      <c r="AH44" s="149" t="s">
        <v>365</v>
      </c>
      <c r="AI44" s="70" t="s">
        <v>23</v>
      </c>
      <c r="AJ44" s="149" t="s">
        <v>365</v>
      </c>
      <c r="AK44" s="70" t="s">
        <v>23</v>
      </c>
      <c r="AL44" s="149" t="s">
        <v>365</v>
      </c>
    </row>
    <row r="45" spans="1:38" ht="50.1" customHeight="1" x14ac:dyDescent="0.3"/>
    <row r="46" spans="1:38" ht="50.1" customHeight="1" x14ac:dyDescent="0.3"/>
    <row r="47" spans="1:38" ht="50.1" customHeight="1" x14ac:dyDescent="0.3"/>
    <row r="48" spans="1:38" ht="50.1" customHeight="1" x14ac:dyDescent="0.3"/>
    <row r="49" ht="50.1" customHeight="1" x14ac:dyDescent="0.3"/>
    <row r="50" ht="50.1" customHeight="1" x14ac:dyDescent="0.3"/>
    <row r="51" ht="50.1" customHeight="1" x14ac:dyDescent="0.3"/>
    <row r="52" ht="50.1" customHeight="1" x14ac:dyDescent="0.3"/>
    <row r="53" ht="50.1" customHeight="1" x14ac:dyDescent="0.3"/>
    <row r="54" ht="50.1" customHeight="1" x14ac:dyDescent="0.3"/>
    <row r="55" ht="50.1" customHeight="1" x14ac:dyDescent="0.3"/>
  </sheetData>
  <hyperlinks>
    <hyperlink ref="AD21" r:id="rId1"/>
    <hyperlink ref="Z3" r:id="rId2"/>
    <hyperlink ref="X3" r:id="rId3"/>
    <hyperlink ref="Z4" r:id="rId4"/>
    <hyperlink ref="X4" r:id="rId5"/>
    <hyperlink ref="Z8" r:id="rId6"/>
    <hyperlink ref="Z12" r:id="rId7"/>
    <hyperlink ref="X12" r:id="rId8"/>
    <hyperlink ref="Z20" r:id="rId9"/>
    <hyperlink ref="Z26" r:id="rId10"/>
    <hyperlink ref="AD2" r:id="rId11"/>
    <hyperlink ref="AB2" r:id="rId12"/>
    <hyperlink ref="AD7" r:id="rId13"/>
    <hyperlink ref="AD8" r:id="rId14"/>
    <hyperlink ref="AB7" r:id="rId15"/>
    <hyperlink ref="AB8" r:id="rId16"/>
    <hyperlink ref="AD10" r:id="rId17"/>
    <hyperlink ref="AB10" r:id="rId18"/>
    <hyperlink ref="AD12" r:id="rId19"/>
    <hyperlink ref="AB12" r:id="rId20"/>
    <hyperlink ref="AB21" r:id="rId21"/>
    <hyperlink ref="AB20" r:id="rId22"/>
    <hyperlink ref="AD28" r:id="rId23"/>
    <hyperlink ref="AB28" r:id="rId24"/>
    <hyperlink ref="AD30" r:id="rId25"/>
    <hyperlink ref="AB30" r:id="rId26"/>
    <hyperlink ref="AB36" r:id="rId27" display="http://www.teko.sk/documents/20147/0/Opatrenia+s%C3%BAvisiace+s+oznamovan%C3%ADm+kriminality+a+protispolo%C4%8Denskej+%C4%8Dinnosti.pdf/bbb097ee-a088-5bbe-2ae8-a46a3f5c3d7f"/>
    <hyperlink ref="AD39" r:id="rId28"/>
    <hyperlink ref="X7" r:id="rId29"/>
    <hyperlink ref="X20" r:id="rId30"/>
    <hyperlink ref="X29" r:id="rId31"/>
    <hyperlink ref="X30" r:id="rId32"/>
    <hyperlink ref="X35" r:id="rId33"/>
    <hyperlink ref="X43" r:id="rId34"/>
    <hyperlink ref="AB29" r:id="rId35"/>
    <hyperlink ref="AH2" r:id="rId36"/>
    <hyperlink ref="AH3" r:id="rId37"/>
    <hyperlink ref="AF2" r:id="rId38"/>
    <hyperlink ref="AF3" r:id="rId39"/>
    <hyperlink ref="AH4" r:id="rId40"/>
    <hyperlink ref="AF4" r:id="rId41"/>
    <hyperlink ref="AF11" r:id="rId42" display="https://www.dpb.sk/sk/verejne-informacie_x000a_"/>
    <hyperlink ref="AH11" r:id="rId43"/>
    <hyperlink ref="AF20" r:id="rId44"/>
    <hyperlink ref="AF22" r:id="rId45" display="https://www.uvo.gov.sk/vyhladavanie-profilov/detail/6484"/>
    <hyperlink ref="AB39" r:id="rId46"/>
    <hyperlink ref="AH42" r:id="rId47"/>
    <hyperlink ref="AF42" r:id="rId48"/>
    <hyperlink ref="AJ4" r:id="rId49"/>
    <hyperlink ref="AJ11" r:id="rId50" display="https://www.slovakrail.sk/sk/o-spolocnosti/tlacove-centrum/ziadosti-o-informacie.html"/>
    <hyperlink ref="AJ12" r:id="rId51"/>
    <hyperlink ref="AJ22" r:id="rId52" display="https://www.slovakrail.sk/sk/o-spolocnosti/verejne-obstaravania.html"/>
    <hyperlink ref="AJ25" r:id="rId53" display="https://www.slovakrail.sk/sk/o-spolocnosti/majetok-zssk.html"/>
    <hyperlink ref="AL25" r:id="rId54"/>
    <hyperlink ref="AL26" r:id="rId55"/>
    <hyperlink ref="AJ26" r:id="rId56"/>
    <hyperlink ref="AL2" r:id="rId57"/>
  </hyperlinks>
  <pageMargins left="0.7" right="0.7" top="0.75" bottom="0.75" header="0.3" footer="0.3"/>
  <legacyDrawing r:id="rId5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7</vt:i4>
      </vt:variant>
      <vt:variant>
        <vt:lpstr>Pomenované rozsahy</vt:lpstr>
      </vt:variant>
      <vt:variant>
        <vt:i4>1</vt:i4>
      </vt:variant>
    </vt:vector>
  </HeadingPairs>
  <TitlesOfParts>
    <vt:vector size="8" baseType="lpstr">
      <vt:lpstr>Monitoring_new</vt:lpstr>
      <vt:lpstr>Points_new</vt:lpstr>
      <vt:lpstr>Ranking_categories</vt:lpstr>
      <vt:lpstr>Ranking_2018</vt:lpstr>
      <vt:lpstr>Analysis</vt:lpstr>
      <vt:lpstr>Quest_eng_2018</vt:lpstr>
      <vt:lpstr>Slovak_2018</vt:lpstr>
      <vt:lpstr>Ranking_categories!Extrahovať</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Butmalai</dc:creator>
  <cp:lastModifiedBy>admin</cp:lastModifiedBy>
  <dcterms:created xsi:type="dcterms:W3CDTF">2016-11-03T13:31:18Z</dcterms:created>
  <dcterms:modified xsi:type="dcterms:W3CDTF">2020-04-19T17:49:38Z</dcterms:modified>
</cp:coreProperties>
</file>